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icthva-my.sharepoint.com/personal/p_b_voorn_hva_nl/Documents/NWO Promotie Paul Voorn/Study 1/5. Publishing/additional data/"/>
    </mc:Choice>
  </mc:AlternateContent>
  <xr:revisionPtr revIDLastSave="16" documentId="13_ncr:1_{6A7F5302-73B8-4BBD-B487-982B00B6A181}" xr6:coauthVersionLast="47" xr6:coauthVersionMax="47" xr10:uidLastSave="{CF257142-90CA-45A1-B5F1-DEA8B7966EF5}"/>
  <bookViews>
    <workbookView xWindow="-120" yWindow="-120" windowWidth="29040" windowHeight="15720" xr2:uid="{771B6C05-2173-40E7-9859-042220DC9ECF}"/>
  </bookViews>
  <sheets>
    <sheet name="Data file" sheetId="1" r:id="rId1"/>
    <sheet name="Background inform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K534" i="1" l="1"/>
  <c r="BI534" i="1"/>
  <c r="BG534" i="1"/>
  <c r="BE534" i="1"/>
  <c r="BK533" i="1"/>
  <c r="BI533" i="1"/>
  <c r="BG533" i="1"/>
  <c r="BE533" i="1"/>
  <c r="BK332" i="1"/>
  <c r="BI332" i="1"/>
  <c r="BG332" i="1"/>
  <c r="BE332" i="1"/>
  <c r="BK331" i="1"/>
  <c r="BI331" i="1"/>
  <c r="BG331" i="1"/>
  <c r="BE331" i="1"/>
  <c r="BK327" i="1"/>
  <c r="BI327" i="1"/>
  <c r="BG327" i="1"/>
  <c r="BE327" i="1"/>
  <c r="BK326" i="1"/>
  <c r="BI326" i="1"/>
  <c r="BG326" i="1"/>
  <c r="BE326" i="1"/>
  <c r="BK526" i="1"/>
  <c r="BI526" i="1"/>
  <c r="BG526" i="1"/>
  <c r="BE526" i="1"/>
  <c r="BK524" i="1"/>
  <c r="BI524" i="1"/>
  <c r="BG524" i="1"/>
  <c r="BE524" i="1"/>
  <c r="BK41" i="1"/>
  <c r="BI41" i="1"/>
  <c r="BG41" i="1"/>
  <c r="BE41" i="1"/>
  <c r="BK40" i="1"/>
  <c r="BI40" i="1"/>
  <c r="BG40" i="1"/>
  <c r="BE40" i="1"/>
  <c r="BK513" i="1"/>
  <c r="BI513" i="1"/>
  <c r="BG513" i="1"/>
  <c r="BE513" i="1"/>
  <c r="BK512" i="1"/>
  <c r="BI512" i="1"/>
  <c r="BG512" i="1"/>
  <c r="BE512" i="1"/>
  <c r="BK508" i="1"/>
  <c r="BI508" i="1"/>
  <c r="BG508" i="1"/>
  <c r="BE508" i="1"/>
  <c r="BK505" i="1"/>
  <c r="BI505" i="1"/>
  <c r="BG505" i="1"/>
  <c r="BE505" i="1"/>
  <c r="BK502" i="1"/>
  <c r="BI502" i="1"/>
  <c r="BG502" i="1"/>
  <c r="BE502" i="1"/>
  <c r="BK501" i="1"/>
  <c r="BI501" i="1"/>
  <c r="BG501" i="1"/>
  <c r="BE501" i="1"/>
  <c r="BK500" i="1"/>
  <c r="BI500" i="1"/>
  <c r="BG500" i="1"/>
  <c r="BE500" i="1"/>
  <c r="BK497" i="1"/>
  <c r="BI497" i="1"/>
  <c r="BG497" i="1"/>
  <c r="BE497" i="1"/>
  <c r="BK495" i="1"/>
  <c r="BI495" i="1"/>
  <c r="BG495" i="1"/>
  <c r="BE495" i="1"/>
  <c r="BK21" i="1"/>
  <c r="BI21" i="1"/>
  <c r="BG21" i="1"/>
  <c r="BE21" i="1"/>
  <c r="BK20" i="1"/>
  <c r="BI20" i="1"/>
  <c r="BG20" i="1"/>
  <c r="BE20" i="1"/>
  <c r="BK485" i="1"/>
  <c r="BI485" i="1"/>
  <c r="BG485" i="1"/>
  <c r="BE485" i="1"/>
  <c r="BK437" i="1"/>
  <c r="BI437" i="1"/>
  <c r="BG437" i="1"/>
  <c r="BE437" i="1"/>
  <c r="BK434" i="1"/>
  <c r="BI434" i="1"/>
  <c r="BG434" i="1"/>
  <c r="BE434" i="1"/>
  <c r="BK431" i="1"/>
  <c r="BI431" i="1"/>
  <c r="BG431" i="1"/>
  <c r="BE431" i="1"/>
  <c r="BK14" i="1"/>
  <c r="BI14" i="1"/>
  <c r="BG14" i="1"/>
  <c r="BE14" i="1"/>
  <c r="BK425" i="1"/>
  <c r="BI425" i="1"/>
  <c r="BG425" i="1"/>
  <c r="BE425" i="1"/>
  <c r="BK424" i="1"/>
  <c r="BI424" i="1"/>
  <c r="BG424" i="1"/>
  <c r="BE424" i="1"/>
  <c r="BK13" i="1"/>
  <c r="BI13" i="1"/>
  <c r="BG13" i="1"/>
  <c r="BE13" i="1"/>
  <c r="BK419" i="1"/>
  <c r="BI419" i="1"/>
  <c r="BG419" i="1"/>
  <c r="BE419" i="1"/>
  <c r="BK418" i="1"/>
  <c r="BI418" i="1"/>
  <c r="BG418" i="1"/>
  <c r="BE418" i="1"/>
  <c r="BK416" i="1"/>
  <c r="BI416" i="1"/>
  <c r="BG416" i="1"/>
  <c r="BE416" i="1"/>
  <c r="BK414" i="1"/>
  <c r="BI414" i="1"/>
  <c r="BG414" i="1"/>
  <c r="BE4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tc={0643C58F-C0D3-4905-A2AB-CE6DFF88BFD9}</author>
    <author>tc={AEC63C3E-51F7-4B61-9521-1BAE70AE9045}</author>
    <author>tc={8DFCB914-7368-4E10-9F74-6842F0601853}</author>
    <author>tc={E6F981CA-BA49-450C-A4B5-AC0E8BF36465}</author>
    <author>tc={79A7BD38-AE93-438C-9658-7BAE417174BD}</author>
    <author>tc={4DC451F1-6F37-4536-9DCB-207217858682}</author>
    <author>tc={83AA9696-F091-47A3-A2DB-6158A25A0AAB}</author>
    <author>tc={C255F566-745E-4163-A5E4-84FA0A86F2E7}</author>
    <author>tc={ED7DFF57-3357-4C0A-B4C4-3081BF299454}</author>
    <author>tc={3222AA93-718E-4A85-BE34-4D3F19847EA0}</author>
    <author>tc={7D7809DB-7E7F-474A-9D93-E910D078208C}</author>
    <author>tc={D6117AEF-4FDE-42E5-BCA5-1BFD5EE6BEED}</author>
    <author>tc={D030C337-D1DB-49A8-B724-866E3485143F}</author>
    <author>tc={3153E8DF-94A1-4AD4-A06A-192FCF86A785}</author>
    <author>tc={214ED529-E84E-4AD1-A772-23062760DF06}</author>
    <author>tc={765A3295-54B2-4072-95C8-3AC615316CE3}</author>
    <author>tc={A2C06F35-6951-4967-8D25-65FCD4DC10C5}</author>
    <author>tc={43F67838-7B05-4E05-8557-B49E2B0A4FC6}</author>
    <author>tc={F95B67AB-8FDF-4B8A-BCC7-E17F847D3649}</author>
    <author>tc={96BA5E5B-8359-46C6-8851-F4FD585877EC}</author>
    <author>tc={59FD6321-E2B0-472A-9863-0E24A9DE197D}</author>
    <author>tc={A6572DAA-FD0D-466D-8413-1D10AD420309}</author>
    <author>tc={B34BF752-88D2-4289-A733-C9EF19FFE84C}</author>
    <author>tc={E8DE0A27-768C-4BDB-B849-29BF23F13D0C}</author>
    <author>tc={09EBD617-3EC5-4143-B0CB-5B554E4451B3}</author>
    <author>tc={069BDCC3-52DE-409B-94C1-A20B3710330E}</author>
    <author>tc={C7B4C188-739C-405B-815A-0218E03157AD}</author>
    <author>tc={479AE9FF-3EB4-47E4-88DE-5B9CF7383B07}</author>
    <author>tc={17E722C4-FA81-4672-A0FC-EA91C7C50374}</author>
    <author>tc={6504760D-EF70-4A7A-A295-5AF28521E262}</author>
    <author>tc={8275E1E9-F3D2-47E4-AC44-DC52837D6E70}</author>
    <author>tc={0C409CD3-39E3-4FB9-A7E5-E2EBDB0BB114}</author>
    <author>tc={D3375AD0-1242-47AE-8A1C-CC7127771D52}</author>
    <author>tc={30DBB9D2-753D-43D0-B63B-2359B2E228EE}</author>
    <author>tc={BA66434B-2870-43B7-A305-E323482DF35F}</author>
    <author>tc={9A33AAA7-D6B7-49BE-999C-61246F1F12D4}</author>
    <author>tc={39EC8B50-DEE6-4664-80EA-68D6F3E68C71}</author>
    <author>tc={26D327FA-C83D-4B29-AAEC-280D11650DCF}</author>
  </authors>
  <commentList>
    <comment ref="BG22" authorId="0" shapeId="0" xr:uid="{0643C58F-C0D3-4905-A2AB-CE6DFF88BFD9}">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BK22" authorId="1" shapeId="0" xr:uid="{AEC63C3E-51F7-4B61-9521-1BAE70AE9045}">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V23" authorId="2" shapeId="0" xr:uid="{8DFCB914-7368-4E10-9F74-6842F0601853}">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23" authorId="3" shapeId="0" xr:uid="{E6F981CA-BA49-450C-A4B5-AC0E8BF36465}">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V24" authorId="4" shapeId="0" xr:uid="{79A7BD38-AE93-438C-9658-7BAE417174BD}">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24" authorId="5" shapeId="0" xr:uid="{4DC451F1-6F37-4536-9DCB-207217858682}">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S27" authorId="6" shapeId="0" xr:uid="{83AA9696-F091-47A3-A2DB-6158A25A0AAB}">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28" authorId="7" shapeId="0" xr:uid="{C255F566-745E-4163-A5E4-84FA0A86F2E7}">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BH261" authorId="8" shapeId="0" xr:uid="{ED7DFF57-3357-4C0A-B4C4-3081BF299454}">
      <text>
        <t>[Opmerkingenthread]
U kunt deze opmerkingenthread lezen in uw versie van Excel. Eventuele wijzigingen aan de thread gaan echter verloren als het bestand wordt geopend in een nieuwere versie van Excel. Meer informatie: https://go.microsoft.com/fwlink/?linkid=870924
Opmerking:
    When looking at figure 3 in the published article you see that this number should be negative. Contact with author failed but we did change this number based on the figure and the other results</t>
      </text>
    </comment>
    <comment ref="BH285" authorId="9" shapeId="0" xr:uid="{3222AA93-718E-4A85-BE34-4D3F19847EA0}">
      <text>
        <t>[Opmerkingenthread]
U kunt deze opmerkingenthread lezen in uw versie van Excel. Eventuele wijzigingen aan de thread gaan echter verloren als het bestand wordt geopend in een nieuwere versie van Excel. Meer informatie: https://go.microsoft.com/fwlink/?linkid=870924
Opmerking:
    When looking at figure 3 in the published article you see that this number should be negative. Contact with author failed but we did change this number based on the figure and the other results</t>
      </text>
    </comment>
    <comment ref="V291" authorId="10" shapeId="0" xr:uid="{7D7809DB-7E7F-474A-9D93-E910D078208C}">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291" authorId="11" shapeId="0" xr:uid="{D6117AEF-4FDE-42E5-BCA5-1BFD5EE6BEED}">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V292" authorId="12" shapeId="0" xr:uid="{D030C337-D1DB-49A8-B724-866E3485143F}">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292" authorId="13" shapeId="0" xr:uid="{3153E8DF-94A1-4AD4-A06A-192FCF86A785}">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V314" authorId="14" shapeId="0" xr:uid="{214ED529-E84E-4AD1-A772-23062760DF06}">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314" authorId="15" shapeId="0" xr:uid="{765A3295-54B2-4072-95C8-3AC615316CE3}">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V315" authorId="16" shapeId="0" xr:uid="{A2C06F35-6951-4967-8D25-65FCD4DC10C5}">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315" authorId="17" shapeId="0" xr:uid="{43F67838-7B05-4E05-8557-B49E2B0A4FC6}">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S316" authorId="18" shapeId="0" xr:uid="{F95B67AB-8FDF-4B8A-BCC7-E17F847D3649}">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317" authorId="19" shapeId="0" xr:uid="{96BA5E5B-8359-46C6-8851-F4FD585877EC}">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BG486" authorId="20" shapeId="0" xr:uid="{59FD6321-E2B0-472A-9863-0E24A9DE197D}">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BK486" authorId="21" shapeId="0" xr:uid="{A6572DAA-FD0D-466D-8413-1D10AD420309}">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BG488" authorId="22" shapeId="0" xr:uid="{B34BF752-88D2-4289-A733-C9EF19FFE84C}">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BK488" authorId="23" shapeId="0" xr:uid="{E8DE0A27-768C-4BDB-B849-29BF23F13D0C}">
      <text>
        <t xml:space="preserve">[Opmerkingenthread]
U kunt deze opmerkingenthread lezen in uw versie van Excel. Eventuele wijzigingen aan de thread gaan echter verloren als het bestand wordt geopend in een nieuwere versie van Excel. Meer informatie: https://go.microsoft.com/fwlink/?linkid=870924
Opmerking:
    Based on step and stride data
</t>
      </text>
    </comment>
    <comment ref="BG489" authorId="24" shapeId="0" xr:uid="{09EBD617-3EC5-4143-B0CB-5B554E4451B3}">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BK489" authorId="25" shapeId="0" xr:uid="{069BDCC3-52DE-409B-94C1-A20B3710330E}">
      <text>
        <t>[Opmerkingenthread]
U kunt deze opmerkingenthread lezen in uw versie van Excel. Eventuele wijzigingen aan de thread gaan echter verloren als het bestand wordt geopend in een nieuwere versie van Excel. Meer informatie: https://go.microsoft.com/fwlink/?linkid=870924
Opmerking:
    Based on step + stride data</t>
      </text>
    </comment>
    <comment ref="V490" authorId="26" shapeId="0" xr:uid="{C7B4C188-739C-405B-815A-0218E03157AD}">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490" authorId="27" shapeId="0" xr:uid="{479AE9FF-3EB4-47E4-88DE-5B9CF7383B07}">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V491" authorId="28" shapeId="0" xr:uid="{17E722C4-FA81-4672-A0FC-EA91C7C50374}">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O491" authorId="29" shapeId="0" xr:uid="{6504760D-EF70-4A7A-A295-5AF28521E262}">
      <text>
        <t>[Opmerkingenthread]
U kunt deze opmerkingenthread lezen in uw versie van Excel. Eventuele wijzigingen aan de thread gaan echter verloren als het bestand wordt geopend in een nieuwere versie van Excel. Meer informatie: https://go.microsoft.com/fwlink/?linkid=870924
Opmerking:
    average during activity</t>
      </text>
    </comment>
    <comment ref="AS495" authorId="30" shapeId="0" xr:uid="{8275E1E9-F3D2-47E4-AC44-DC52837D6E70}">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T495" authorId="31" shapeId="0" xr:uid="{0C409CD3-39E3-4FB9-A7E5-E2EBDB0BB114}">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496" authorId="32" shapeId="0" xr:uid="{D3375AD0-1242-47AE-8A1C-CC7127771D52}">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497" authorId="33" shapeId="0" xr:uid="{30DBB9D2-753D-43D0-B63B-2359B2E228EE}">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T497" authorId="34" shapeId="0" xr:uid="{BA66434B-2870-43B7-A305-E323482DF35F}">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498" authorId="35" shapeId="0" xr:uid="{9A33AAA7-D6B7-49BE-999C-61246F1F12D4}">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566" authorId="36" shapeId="0" xr:uid="{39EC8B50-DEE6-4664-80EA-68D6F3E68C71}">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 ref="AS567" authorId="37" shapeId="0" xr:uid="{26D327FA-C83D-4B29-AAEC-280D11650DCF}">
      <text>
        <t>[Opmerkingenthread]
U kunt deze opmerkingenthread lezen in uw versie van Excel. Eventuele wijzigingen aan de thread gaan echter verloren als het bestand wordt geopend in een nieuwere versie van Excel. Meer informatie: https://go.microsoft.com/fwlink/?linkid=870924
Opmerking:
    seconds</t>
      </text>
    </comment>
  </commentList>
</comments>
</file>

<file path=xl/sharedStrings.xml><?xml version="1.0" encoding="utf-8"?>
<sst xmlns="http://schemas.openxmlformats.org/spreadsheetml/2006/main" count="10646" uniqueCount="804">
  <si>
    <t>Rater_ID</t>
  </si>
  <si>
    <t>Checked_by_rater</t>
  </si>
  <si>
    <t>Study_ID</t>
  </si>
  <si>
    <t>Data_set</t>
  </si>
  <si>
    <t>Effect_size_ID</t>
  </si>
  <si>
    <t>Authors</t>
  </si>
  <si>
    <t>Authors_short</t>
  </si>
  <si>
    <t>Year</t>
  </si>
  <si>
    <t>Publication_status</t>
  </si>
  <si>
    <t>Type_of_study</t>
  </si>
  <si>
    <t>Study_design</t>
  </si>
  <si>
    <t>Age</t>
  </si>
  <si>
    <t>Age_label</t>
  </si>
  <si>
    <t>Sex_(%male)</t>
  </si>
  <si>
    <t>VAS_general_tiredness_pre</t>
  </si>
  <si>
    <t>VAS_general_tiredness_pre_SD</t>
  </si>
  <si>
    <t>VAS_general_tiredness_post</t>
  </si>
  <si>
    <t>VAS_general_tiredness_post_SD</t>
  </si>
  <si>
    <t>RPE_measured_with</t>
  </si>
  <si>
    <t>RPE_pre</t>
  </si>
  <si>
    <t>RPE_pre_SD</t>
  </si>
  <si>
    <t>RPE_post</t>
  </si>
  <si>
    <t>RPE_post_SD</t>
  </si>
  <si>
    <t>peak_torque_pre</t>
  </si>
  <si>
    <t>peak_torque_pre_SD</t>
  </si>
  <si>
    <t>peak_torque_post</t>
  </si>
  <si>
    <t>peak_torque_post_SD</t>
  </si>
  <si>
    <t>peak_torque_measured_by</t>
  </si>
  <si>
    <t>peak_torque_pre2</t>
  </si>
  <si>
    <t>peak_torque_pre2_SD</t>
  </si>
  <si>
    <t>peak_torque_post2</t>
  </si>
  <si>
    <t>peak_torque_post2_SD</t>
  </si>
  <si>
    <t>peak_torque2_measured_by</t>
  </si>
  <si>
    <t>Muscle_force(N)_pre</t>
  </si>
  <si>
    <t>Muscle_force(N)_pre_SD</t>
  </si>
  <si>
    <t>muscle_force(N)_post</t>
  </si>
  <si>
    <t>muscle_force(N)_post_SD</t>
  </si>
  <si>
    <t>muscle_force(N)_measured_by</t>
  </si>
  <si>
    <t>HR_PRE</t>
  </si>
  <si>
    <t>HR_PRE_SD</t>
  </si>
  <si>
    <t>HR_POST</t>
  </si>
  <si>
    <t>HR_POST_SD</t>
  </si>
  <si>
    <t>%HR_reserve_(POST)</t>
  </si>
  <si>
    <t>%HR_reserve_(POST)_SD</t>
  </si>
  <si>
    <t>Duration_of_fatiguing_task(min)</t>
  </si>
  <si>
    <t>Duration_of_fatiguing_task_SD</t>
  </si>
  <si>
    <t>Intensity_of_activity</t>
  </si>
  <si>
    <t>Type_of_movement</t>
  </si>
  <si>
    <t>RPE_Low_Moderate_High</t>
  </si>
  <si>
    <t>Duration_10min</t>
  </si>
  <si>
    <t>walking_Yes_No</t>
  </si>
  <si>
    <t>type_of_dependent_variable</t>
  </si>
  <si>
    <t>dependent_variable_Voorn</t>
  </si>
  <si>
    <t>dependent_variable</t>
  </si>
  <si>
    <t>dependent_variable_cleaned_label</t>
  </si>
  <si>
    <t>dependent_variable_value_pre_RAW</t>
  </si>
  <si>
    <t>dependent_variable_value_pre</t>
  </si>
  <si>
    <t>dependent_variable_value_pre_SD_RAW</t>
  </si>
  <si>
    <t>dependent_variable_value_pre_SD</t>
  </si>
  <si>
    <t>dependent_variable_value_post_RAW</t>
  </si>
  <si>
    <t>dependent_variable_value_post</t>
  </si>
  <si>
    <t>dependent_variable_value_post_SD_RAW</t>
  </si>
  <si>
    <t>dependent_variable_value_post_SD</t>
  </si>
  <si>
    <t>total_sample_size</t>
  </si>
  <si>
    <t>orignal_effect_size</t>
  </si>
  <si>
    <t>value_of_original_effect_size</t>
  </si>
  <si>
    <t>original_statistic</t>
  </si>
  <si>
    <t>value_of_the_original_statistic</t>
  </si>
  <si>
    <t>p_value_of_the_original_statistic</t>
  </si>
  <si>
    <t>correlation_0.00</t>
  </si>
  <si>
    <t>correlation_0.25</t>
  </si>
  <si>
    <t>correlation_0.50</t>
  </si>
  <si>
    <t>correlation_0.75</t>
  </si>
  <si>
    <t>correlation_0.90</t>
  </si>
  <si>
    <t>PV</t>
  </si>
  <si>
    <t>RO</t>
  </si>
  <si>
    <t xml:space="preserve">Morrison S, Colberg SR, Parson HK, Neumann S, Handel R, Vinik EJ, et al. </t>
  </si>
  <si>
    <t>Morrison et al.</t>
  </si>
  <si>
    <t>Published</t>
  </si>
  <si>
    <t>quasi-experimental</t>
  </si>
  <si>
    <t>pre-post</t>
  </si>
  <si>
    <t>70-79</t>
  </si>
  <si>
    <t>Borg CR-10</t>
  </si>
  <si>
    <t>part of the long form - PPA mut not mentioned separately</t>
  </si>
  <si>
    <t>3x5min</t>
  </si>
  <si>
    <t>NI</t>
  </si>
  <si>
    <t>Walking: Treadmill walk</t>
  </si>
  <si>
    <t>Moderate</t>
  </si>
  <si>
    <t>Longer</t>
  </si>
  <si>
    <t>Walking</t>
  </si>
  <si>
    <t>Spatiotemporal</t>
  </si>
  <si>
    <t>cadence (steps/min)</t>
  </si>
  <si>
    <t>Step cadence (Steps/min)</t>
  </si>
  <si>
    <t>FIG4</t>
  </si>
  <si>
    <t>FIG4, imputed instead of measured</t>
  </si>
  <si>
    <t>r</t>
  </si>
  <si>
    <t>Ko, Hausdorff &amp; Ferucci</t>
  </si>
  <si>
    <t>a fair amount of activity, reflecting a potential marker of fatigue</t>
  </si>
  <si>
    <t>Walking: 10 trials of fast walking, 4 trials of walking over obstacles, 8 trials of narrow-based walking</t>
  </si>
  <si>
    <t>NI --&gt; imputed from other SD (excluding hand measured data)</t>
  </si>
  <si>
    <t>GEE, multilevel regression model</t>
  </si>
  <si>
    <t>Dynamic Balance</t>
  </si>
  <si>
    <t>stride width (cm)</t>
  </si>
  <si>
    <t>Stride width (cm)</t>
  </si>
  <si>
    <t>60-69</t>
  </si>
  <si>
    <t>High</t>
  </si>
  <si>
    <t>Zhang, Chen, Wang, Tan, Hong, Peng,, Chen, Zhang</t>
  </si>
  <si>
    <t>Zhang et al.</t>
  </si>
  <si>
    <t>prolonged activity</t>
  </si>
  <si>
    <t>Walking: 60min brisk walking</t>
  </si>
  <si>
    <t>Lower Limb Kinematics</t>
  </si>
  <si>
    <t>MFC (mm)</t>
  </si>
  <si>
    <t>Minimal Foot Clearence (MFC, cm)</t>
  </si>
  <si>
    <t xml:space="preserve">Barbieri FA, dos Santos PCR, Simieli L, Orcioli-Silva D, Van Dieën JH, Gobbi LTB. </t>
  </si>
  <si>
    <t>Barbieri et al.</t>
  </si>
  <si>
    <t>G60</t>
  </si>
  <si>
    <t>Borg CR 6-20</t>
  </si>
  <si>
    <t>MVC in leggpress</t>
  </si>
  <si>
    <t>Bilateral sit-to-stand</t>
  </si>
  <si>
    <t>Shorter</t>
  </si>
  <si>
    <t>Non-walking</t>
  </si>
  <si>
    <t>stride length (SL) (cm)</t>
  </si>
  <si>
    <t>Stride length (m)</t>
  </si>
  <si>
    <t>two-way ANOVA, with group and fatigue (without and with leg muscle fatigue), with repeated measures over the last factor. When the ANOVA pointed out significant interactions, Tukey univariate tests were carried out.</t>
  </si>
  <si>
    <t>Baptista,  Aires et al</t>
  </si>
  <si>
    <t>Baptista et al.</t>
  </si>
  <si>
    <t>Stair climbing</t>
  </si>
  <si>
    <t>Velocity</t>
  </si>
  <si>
    <t>gait velocity (m/s)</t>
  </si>
  <si>
    <t>Gait velocity (m/s)</t>
  </si>
  <si>
    <t>G70</t>
  </si>
  <si>
    <t>Stair descending</t>
  </si>
  <si>
    <t>Da Rocha E, Kunzler M, Bobbert M et al.</t>
  </si>
  <si>
    <t>Da Rocha et al.</t>
  </si>
  <si>
    <t>active</t>
  </si>
  <si>
    <t>self selected speed (mean 4,4 km/h SD 0,6)</t>
  </si>
  <si>
    <t>Walking: 30 min self selected speed</t>
  </si>
  <si>
    <t>Low</t>
  </si>
  <si>
    <t>Step length left(m)</t>
  </si>
  <si>
    <t>Step length (m) left</t>
  </si>
  <si>
    <t>Stride speed (SS) (cm/s)</t>
  </si>
  <si>
    <t>Step length right(m)</t>
  </si>
  <si>
    <t>Step length (m) right</t>
  </si>
  <si>
    <t>Stride length left (m)</t>
  </si>
  <si>
    <t>Stride length (m) left</t>
  </si>
  <si>
    <t>Paulo Cezar Rocha dos Santos, Tibor Hortobágyia, Inge Zijdewind, Lilian Teresa Bucken Gobbi, Fabio Augusto Barbieri, Claudine Lamoth</t>
  </si>
  <si>
    <t>Rocha dos Santos et al.</t>
  </si>
  <si>
    <t>old</t>
  </si>
  <si>
    <t>MVC of quadriceps</t>
  </si>
  <si>
    <t>Single support (ms)</t>
  </si>
  <si>
    <t>Single support (s)</t>
  </si>
  <si>
    <t>Stride length right (m)</t>
  </si>
  <si>
    <t>Stride length (m) right</t>
  </si>
  <si>
    <t>Hurt, Rosenblatt, Crenshaw et al</t>
  </si>
  <si>
    <t>Hurt et al.</t>
  </si>
  <si>
    <t>Walking: 10 min self selected speed</t>
  </si>
  <si>
    <t>Gait Variability</t>
  </si>
  <si>
    <t>step width variability right</t>
  </si>
  <si>
    <t>Step width variability right</t>
  </si>
  <si>
    <t>step width left (mm)</t>
  </si>
  <si>
    <t>Step width (cm) left</t>
  </si>
  <si>
    <t>step width right (mm)</t>
  </si>
  <si>
    <t>Step width (cm) right</t>
  </si>
  <si>
    <t>sedentary</t>
  </si>
  <si>
    <t>self selected speed (mean 3,6 km/h SD 0,7)</t>
  </si>
  <si>
    <t>A repeated-measures multivariate analysis of variance with Bonferroni correction for multiple comparisons was performed to identify effects and interactions for group (sedentary vs active), leg (preferred vs non-preferred) and time of walking (minutes 1, 10, 20  and 30) on kinematic variables, followed by post-hoc pair wise tests (paired t test) when a statistically significant difference was detected</t>
  </si>
  <si>
    <t xml:space="preserve">Toebes MJP, Hoozemans MJM, Dekker J, van Dieën JH. </t>
  </si>
  <si>
    <t>Toebes et al.</t>
  </si>
  <si>
    <t>decrease in maximum voluntary torque generating capacity (MVT) of the knee extensors immediately after the fatiguing protocol.</t>
  </si>
  <si>
    <t>average decrease of 17.2% SD 8.6%</t>
  </si>
  <si>
    <t>untill exhaustion</t>
  </si>
  <si>
    <t>Muscle: unilateral knee bending</t>
  </si>
  <si>
    <t>Step width (m)</t>
  </si>
  <si>
    <t>Step width (cm)</t>
  </si>
  <si>
    <t>Step width variability (m)</t>
  </si>
  <si>
    <t>Step width variability</t>
  </si>
  <si>
    <t>Chen S, Chou L</t>
  </si>
  <si>
    <t>Chen &amp; Chou</t>
  </si>
  <si>
    <t>Maximal isokinetic contraction of right knee extensor at 60◦/second</t>
  </si>
  <si>
    <t>participants had at least RPE greater than 15 (hard) at post-fatigue</t>
  </si>
  <si>
    <t>gait velocity (cm/s*height)</t>
  </si>
  <si>
    <t>Gait velocity (cm/s*height)</t>
  </si>
  <si>
    <t>Step cadence (Steps/second)</t>
  </si>
  <si>
    <t>Stride cadence (strides/second)</t>
  </si>
  <si>
    <t>Stride cadence (Strides/min)</t>
  </si>
  <si>
    <t>Donath, Lars; Zahner, Lukas; Roth, Ralf; Fricker, Livia; Cordes, Mareike; Hanssen, Henner; Schmidt-Trucksäss, Arno; Faude, Oliver</t>
  </si>
  <si>
    <t>Donath et al.</t>
  </si>
  <si>
    <t>semi-randomized controlled cross-over trail</t>
  </si>
  <si>
    <t>maximal exhaustive ramp like exercise on a treadmill</t>
  </si>
  <si>
    <t>Double stride length (cm)</t>
  </si>
  <si>
    <t>2 (time: pre, post) x 3 (repeating factors, condition: maximal exercise, submaximal exercise, control condition) repeated measure analysis of variances (rANOVA)</t>
  </si>
  <si>
    <t>submaximal 2-km exercise test</t>
  </si>
  <si>
    <t>Drum, Faude, de Fay de Lavallaz et al.</t>
  </si>
  <si>
    <t>Drum et al.</t>
  </si>
  <si>
    <t>normoxic</t>
  </si>
  <si>
    <t>Submaximal (85% of VT1)</t>
  </si>
  <si>
    <t>Walking: a light 40-min treadmill (incline) walk measurements at 5 and 35min</t>
  </si>
  <si>
    <t>stride length (cm)</t>
  </si>
  <si>
    <t>η²</t>
  </si>
  <si>
    <t>only reported of both condition together</t>
  </si>
  <si>
    <t>Egerton, Brauer &amp; Cresswell</t>
  </si>
  <si>
    <t>Healthy old</t>
  </si>
  <si>
    <r>
      <t>Maximal voluntary isometric torque of the</t>
    </r>
    <r>
      <rPr>
        <b/>
        <sz val="11"/>
        <color theme="1"/>
        <rFont val="Calibri"/>
        <family val="2"/>
        <scheme val="minor"/>
      </rPr>
      <t xml:space="preserve"> right knee extensors</t>
    </r>
  </si>
  <si>
    <r>
      <t>Maximal voluntary isometric torque of the</t>
    </r>
    <r>
      <rPr>
        <b/>
        <sz val="11"/>
        <color theme="1"/>
        <rFont val="Calibri"/>
        <family val="2"/>
        <scheme val="minor"/>
      </rPr>
      <t xml:space="preserve"> right hip abductors</t>
    </r>
  </si>
  <si>
    <t>Moderate intensity: 13, “somewhat hard” on the Borg rating-of-perceived-exertion scale</t>
  </si>
  <si>
    <t>Functional-mobility tasks: including walking, stepping onto blocks in forward and sideways directions, standing up from a chair, carrying loads, minisquats and -lunges, stepping over and around obstacles, and single-leg standing.</t>
  </si>
  <si>
    <t xml:space="preserve">Nagano H, James L, Sparrow WA, Begg RK. </t>
  </si>
  <si>
    <t>Nagano et al.</t>
  </si>
  <si>
    <t>maximal muscle strength prresented in % change baseline and postfatigue</t>
  </si>
  <si>
    <t>walking at self- selected maximum speed, which can be safely maintained for 6 minutes without being exposed to health risks such as falls and hyperventilation</t>
  </si>
  <si>
    <t>Walking: 6min fast walking (endurance task)</t>
  </si>
  <si>
    <t>double support time (normalized  to step time,%) non-dominant</t>
  </si>
  <si>
    <t>Double-support phase (% normalised to step time) dominant leg</t>
  </si>
  <si>
    <t>FIG 2</t>
  </si>
  <si>
    <t>double support time (normalized to step time,%) dominant</t>
  </si>
  <si>
    <t>Double-support phase (% normalised to step time) non-dominant leg</t>
  </si>
  <si>
    <t>Minimal Foot Clearence (MFC, cm) dominant</t>
  </si>
  <si>
    <t>FIG 2 --&gt; hand measured</t>
  </si>
  <si>
    <t>Minimal Foot Clearence (MFC, cm) non-dominant</t>
  </si>
  <si>
    <t>Balance-impaired old</t>
  </si>
  <si>
    <t>Elhadi, Ma, Wong et al</t>
  </si>
  <si>
    <t>Elhadi et al.</t>
  </si>
  <si>
    <t>group A</t>
  </si>
  <si>
    <t>self selected speed</t>
  </si>
  <si>
    <t>Walking: 30min Self-selected speed (1x30min)</t>
  </si>
  <si>
    <t>step length (m) dominant leg</t>
  </si>
  <si>
    <t>Step length (m) dominant leg</t>
  </si>
  <si>
    <t>step width (SW) (cm) dominant</t>
  </si>
  <si>
    <t>Step width (cm) dominant</t>
  </si>
  <si>
    <t>step width (SW) (cm) non-dominant</t>
  </si>
  <si>
    <t>Step width (cm) non-dominant</t>
  </si>
  <si>
    <t>Stance percent of the gait cycle (PGC-stance, %)</t>
  </si>
  <si>
    <t>Stance phase (% of gait cycle)</t>
  </si>
  <si>
    <t>walking speed (m/s)</t>
  </si>
  <si>
    <t>step length (m) non-dominant leg</t>
  </si>
  <si>
    <t>Step length (m) non-dominant leg</t>
  </si>
  <si>
    <t>Elhadi, Ma, Lam et al</t>
  </si>
  <si>
    <t>Walking: 60min Self-selected speed (2x30min)</t>
  </si>
  <si>
    <t>Joint Kinematics</t>
  </si>
  <si>
    <t>Ankle angle 10% of gait dominant leg</t>
  </si>
  <si>
    <t>&lt;0,05</t>
  </si>
  <si>
    <t>Knee power 20% of gait dominant leg</t>
  </si>
  <si>
    <t>Paulo Cezar Rocha dos Santos, Lamoth, Barbieri et al</t>
  </si>
  <si>
    <t>older</t>
  </si>
  <si>
    <t>knee extension maximal voluntary isometric force</t>
  </si>
  <si>
    <t>0.5 Hz</t>
  </si>
  <si>
    <t>swing time (s)</t>
  </si>
  <si>
    <t>Swing time (s)</t>
  </si>
  <si>
    <t>Double-support phase (% of cycle)</t>
  </si>
  <si>
    <t>double support (%)</t>
  </si>
  <si>
    <t>Paulo Cezar Rocha Santos, Lilian Teresa Bucken Gobbi, Diego Orcioli-Silva, Lucas Simieli, Jaap H. van Dieën, Fabio Augusto Barbieri</t>
  </si>
  <si>
    <t>Maximum voluntary isometric contractions were performed on a leg press device. The participants performed the test using both lower limbs simultaneously (hip joint angle = 110° and knee joint angle = 90° with 180° as full extension) and were instructed to produce maximum force as fast as possible for 5 s. Two attempts were performed before and after lower limb muscle fatigue, with a 2 min rest between attempts.</t>
  </si>
  <si>
    <t>percentage of time in double support (%)</t>
  </si>
  <si>
    <t>inactive</t>
  </si>
  <si>
    <t>Gait Stability</t>
  </si>
  <si>
    <t>Detrended Fluctuations Analysis (DFA)</t>
  </si>
  <si>
    <t>DFA</t>
  </si>
  <si>
    <t>Kushioka, Sun, et al</t>
  </si>
  <si>
    <t>healthy controls (6mwt)</t>
  </si>
  <si>
    <t>Walking: 6MWT</t>
  </si>
  <si>
    <t>DS: Double support %</t>
  </si>
  <si>
    <t>Stance: Stance Phase % L</t>
  </si>
  <si>
    <t>Stance phase (% of gait cycle) left</t>
  </si>
  <si>
    <t>Regularity</t>
  </si>
  <si>
    <t>Stance: Stance Phase % L variability</t>
  </si>
  <si>
    <t>Stance Phase %  variability</t>
  </si>
  <si>
    <t>Stance: Stance Phase % R</t>
  </si>
  <si>
    <t>Stance phase (% of gait cycle) right</t>
  </si>
  <si>
    <t>Stance: Stance Phase % R variability</t>
  </si>
  <si>
    <t>Stance Phase %  variability right</t>
  </si>
  <si>
    <t>Swing:Swing phase % L</t>
  </si>
  <si>
    <t>Swing phase (% of gait cycle) left</t>
  </si>
  <si>
    <t>Swing:Swing phase % L variability</t>
  </si>
  <si>
    <t>Swing phase %  variability left</t>
  </si>
  <si>
    <t>Swing:Swing phase % R</t>
  </si>
  <si>
    <t>Swing phase (% of gait cycle) right</t>
  </si>
  <si>
    <t>Swing:Swing phase % R  variability</t>
  </si>
  <si>
    <t>Swing phase %  variability right</t>
  </si>
  <si>
    <t>Odonkor, Kuwabara, Tomkins-Lane</t>
  </si>
  <si>
    <t>Odonkor et al.</t>
  </si>
  <si>
    <t>controls (SPWT)</t>
  </si>
  <si>
    <t>all control participants walked more than 10 min without issues</t>
  </si>
  <si>
    <t>Walking: self selected speed</t>
  </si>
  <si>
    <t>double stance phase (%)</t>
  </si>
  <si>
    <t>Wong, Lam &amp; Lee</t>
  </si>
  <si>
    <t>Walking: 30min self selected speed</t>
  </si>
  <si>
    <t>Stance phase (% of gait cycle) dominant leg</t>
  </si>
  <si>
    <t>Z</t>
  </si>
  <si>
    <t>&lt;0,17</t>
  </si>
  <si>
    <t>Stance phase (% of gait cycle) non-dominant leg</t>
  </si>
  <si>
    <t>p</t>
  </si>
  <si>
    <t>&gt;0,05</t>
  </si>
  <si>
    <t>Walking: self selected speed 2x30min</t>
  </si>
  <si>
    <t>Piche E, Gerus P, Zory R, Jaafar A, Guerin O, Chorin F</t>
  </si>
  <si>
    <t>Piche et al.</t>
  </si>
  <si>
    <t>non-frail</t>
  </si>
  <si>
    <t>So to induce muscular fatigue, I first did a MVC, then 30 STS at 20% BW and immediately after a MVC. I did it 3 times
 MVC – 30STS – MVC - 30STS – MVC – 30 STS</t>
  </si>
  <si>
    <t>Bilateral sit-to-stand +20% BW</t>
  </si>
  <si>
    <t>double support_ST</t>
  </si>
  <si>
    <t>Hamacher D, Törpel A, Hamacher D, Schega L</t>
  </si>
  <si>
    <t>Hamacher et al.</t>
  </si>
  <si>
    <t>the test was performed until submaximal exhaustion (termination: 18 points of the Borg-scale in order to guarantee a safe and cardio-protective test situation)</t>
  </si>
  <si>
    <t>Cycle ergometer submaximal task</t>
  </si>
  <si>
    <t>LDE  of  3D  trunk  linear  accelerations</t>
  </si>
  <si>
    <t>Lyapunov exponent (LDE) of 3D trunk linear accelerations</t>
  </si>
  <si>
    <t>g</t>
  </si>
  <si>
    <t>t</t>
  </si>
  <si>
    <t>Cycle-time variability (ms)</t>
  </si>
  <si>
    <t>Stride-length variability (cm)</t>
  </si>
  <si>
    <t>Stride length variability</t>
  </si>
  <si>
    <t>group B</t>
  </si>
  <si>
    <t>Contact time (s)</t>
  </si>
  <si>
    <t>Stride time (s)</t>
  </si>
  <si>
    <t>Time % of gait in Loading Response (LR)</t>
  </si>
  <si>
    <t>Time % of gait in Mid-Stance (MS)</t>
  </si>
  <si>
    <t>spatial gait variability (%)</t>
  </si>
  <si>
    <t>temporal gait variability (%)</t>
  </si>
  <si>
    <t>Stride time variability</t>
  </si>
  <si>
    <t>stride time (seconds)</t>
  </si>
  <si>
    <t>step width (cm)</t>
  </si>
  <si>
    <t>Stride duration (s)</t>
  </si>
  <si>
    <t>Oliveira, Vieira, Sousa et al</t>
  </si>
  <si>
    <t>Oliveira et al.</t>
  </si>
  <si>
    <t>70% of their age-predicted maximal heart rate (HR, 220 minus age in years)
walked at 70% of their maximum heart rate for 20 min or until exhaustion</t>
  </si>
  <si>
    <t>Walking: fast-walking activity</t>
  </si>
  <si>
    <t>step width (Coefficient of Variation (CV))</t>
  </si>
  <si>
    <t>stride length (Coefficient of Variation (CV))</t>
  </si>
  <si>
    <t>stride time (Coefficient of Variation (CV))</t>
  </si>
  <si>
    <t>Stride time (Coefficient of Variation (CV))</t>
  </si>
  <si>
    <t>Ankle angular position at HS</t>
  </si>
  <si>
    <t>step width (SW) (cm)</t>
  </si>
  <si>
    <t>stride duration (SD) (s)</t>
  </si>
  <si>
    <t>stride width (cm/ASIS width)</t>
  </si>
  <si>
    <t>Stride width (cm/ASIS width)</t>
  </si>
  <si>
    <t>Single support CoV (%)</t>
  </si>
  <si>
    <t>Single support variability</t>
  </si>
  <si>
    <t>Stride length CoV (%)</t>
  </si>
  <si>
    <t>Max Lyapunov exponents AP</t>
  </si>
  <si>
    <t>Lyapunov exponent (LDE) of A-P max</t>
  </si>
  <si>
    <t>Max Lyapunov exponents ML</t>
  </si>
  <si>
    <t>Lyapunov exponent (LDE) of M-L max</t>
  </si>
  <si>
    <t>Step width CoV (%)</t>
  </si>
  <si>
    <t>Swing time CoV (%)</t>
  </si>
  <si>
    <t>Swing time variability</t>
  </si>
  <si>
    <t>Swing time (ms)</t>
  </si>
  <si>
    <t>stride cadence (steps/min)</t>
  </si>
  <si>
    <t>stance time (s)</t>
  </si>
  <si>
    <t>Stance time (s)</t>
  </si>
  <si>
    <t>step width variability left</t>
  </si>
  <si>
    <t>Step width variability left</t>
  </si>
  <si>
    <t xml:space="preserve">Granacher U, Wolf I, Wehrle A, Bridenbaugh S, Kressig RW. </t>
  </si>
  <si>
    <t>Granacher et al.</t>
  </si>
  <si>
    <t>&lt;50% Mmax</t>
  </si>
  <si>
    <t>maximal contractions of the knee-extensors and flexors at 60°/s</t>
  </si>
  <si>
    <t>70,4 Repetitions to reach &lt;50Mmax kan niet maximaal zijn toch? Even naar kijken nog</t>
  </si>
  <si>
    <t>Muscle: Isokinetic knee flexion and extension</t>
  </si>
  <si>
    <t>Stride length variability under ST condition (cm)</t>
  </si>
  <si>
    <t>f</t>
  </si>
  <si>
    <t>The effects of muscle fatigue on gait parameters under single and dual-task conditions were analyzed in separate 2 (Groups: young, old) × 3 (Tests: pre, post, follow up) analysis of variance (ANOVA)</t>
  </si>
  <si>
    <t xml:space="preserve">Lyapunov exponents of medio-lateral trunk velocity (LyE M-L) </t>
  </si>
  <si>
    <t xml:space="preserve">Lyapunov exponent (LDE) of M-L trunk velocity (LyEML) </t>
  </si>
  <si>
    <t xml:space="preserve">Lyapunov exponents of vertical trunk velocity (LyE V) </t>
  </si>
  <si>
    <t xml:space="preserve">Lyapunov exponent (LDE) of V trunk velocity (LyE V) </t>
  </si>
  <si>
    <t xml:space="preserve">Lyapunov exponents of anterior-posterior trunk velocity (LyE A-P) </t>
  </si>
  <si>
    <t xml:space="preserve">Lyapunov exponent (LDE) of A-P trunk velocity (LyE A-P) </t>
  </si>
  <si>
    <t>Stride time</t>
  </si>
  <si>
    <t>Stride time (s) left</t>
  </si>
  <si>
    <t>Stride time (s) right</t>
  </si>
  <si>
    <t>Stride time variability left</t>
  </si>
  <si>
    <t>Stride time variability right</t>
  </si>
  <si>
    <t>cadence: /min L</t>
  </si>
  <si>
    <t>Step cadence (Steps/min) left</t>
  </si>
  <si>
    <t>cadence: /min R</t>
  </si>
  <si>
    <t>Step cadence (Steps/min) right</t>
  </si>
  <si>
    <t>DS: Double support % variability</t>
  </si>
  <si>
    <t>Double support % variability</t>
  </si>
  <si>
    <t>gct: gait cycle duration (s) L</t>
  </si>
  <si>
    <t>gct: gait cycle duration (s) L variability</t>
  </si>
  <si>
    <t>Cycle-time variability left</t>
  </si>
  <si>
    <t>gct: gait cycle duration (s) R</t>
  </si>
  <si>
    <t>gct: gait cycle duration (s) R variability</t>
  </si>
  <si>
    <t>Cycle-time variability right</t>
  </si>
  <si>
    <t>slength: strike length L variability</t>
  </si>
  <si>
    <t>Stride length variability left</t>
  </si>
  <si>
    <t>slength: strike length R variability</t>
  </si>
  <si>
    <t>Stride length variability right</t>
  </si>
  <si>
    <t>speed: gait speed m/s variability</t>
  </si>
  <si>
    <t>Gait velocity variability</t>
  </si>
  <si>
    <t xml:space="preserve">Stride length under ST condition (cm) </t>
  </si>
  <si>
    <t>stride length (m)</t>
  </si>
  <si>
    <t>step length (normalised, %) dominant</t>
  </si>
  <si>
    <t>Step length (normalised, %) dominant leg</t>
  </si>
  <si>
    <t>step length (normalised, %) non-dominant</t>
  </si>
  <si>
    <t>Step length (normalised, %) non-dominant leg</t>
  </si>
  <si>
    <t>Watanabe</t>
  </si>
  <si>
    <t>old with falling history</t>
  </si>
  <si>
    <t>Preferred walking speed</t>
  </si>
  <si>
    <t>Walking: 20 min at preferred walking speed</t>
  </si>
  <si>
    <t>Minimal toe clearance (mm)</t>
  </si>
  <si>
    <t>Sample step number</t>
  </si>
  <si>
    <t xml:space="preserve">Stride frequency (steps/min) </t>
  </si>
  <si>
    <t>Double stride time (s)</t>
  </si>
  <si>
    <t>Stride frequency (steps/min)</t>
  </si>
  <si>
    <t>stance time (s) dominant leg</t>
  </si>
  <si>
    <t>Stance time (s) dominant leg</t>
  </si>
  <si>
    <t>stance time (s) non-dominant leg</t>
  </si>
  <si>
    <t>Stance time (s) non-dominant leg</t>
  </si>
  <si>
    <t xml:space="preserve">Gait velocity under ST condition (cm/s) </t>
  </si>
  <si>
    <t>&gt;.05</t>
  </si>
  <si>
    <t>Ankle angle 10% of gait non-dominant leg</t>
  </si>
  <si>
    <t>Pereira &amp; Goncalves</t>
  </si>
  <si>
    <t>physically inactive old</t>
  </si>
  <si>
    <t xml:space="preserve"> &lt; 0.001</t>
  </si>
  <si>
    <t>swing time (s) dominant leg</t>
  </si>
  <si>
    <t>Swing time (s) dominant leg</t>
  </si>
  <si>
    <t>swing time (s) non-dominant leg</t>
  </si>
  <si>
    <t>Swing time (s) non-dominant leg</t>
  </si>
  <si>
    <t>gait speed (m/s)</t>
  </si>
  <si>
    <t>Step_length_ST (cm)</t>
  </si>
  <si>
    <t>Step length (m)</t>
  </si>
  <si>
    <t>stride length_ST (cm)</t>
  </si>
  <si>
    <t>gait velocity (cm/s)</t>
  </si>
  <si>
    <t>Vreede, Henriksson, Borg et al</t>
  </si>
  <si>
    <t>Vreede et al.</t>
  </si>
  <si>
    <t>healthy controls</t>
  </si>
  <si>
    <t>Stride velocity (cm/s)</t>
  </si>
  <si>
    <t>contact time (s) left</t>
  </si>
  <si>
    <t>Contact time (s) left</t>
  </si>
  <si>
    <t>contact time (s) right</t>
  </si>
  <si>
    <t>Contact time (s) right</t>
  </si>
  <si>
    <t>speed_ST</t>
  </si>
  <si>
    <t>slength: strike length L</t>
  </si>
  <si>
    <t>slength: strike length R</t>
  </si>
  <si>
    <t>Stride cadence (strides/min)</t>
  </si>
  <si>
    <t xml:space="preserve">Arvin M, Hoozemans MJM, Burger BJ, Rispens SM, Verschueren SMP, van Dieën JH, et al. </t>
  </si>
  <si>
    <t>Arvin et al.</t>
  </si>
  <si>
    <t>&gt;8</t>
  </si>
  <si>
    <t>all participants reported a score of 8 or higher on the Borg CR-10 scale</t>
  </si>
  <si>
    <t>Muscle: Hip - Abduction (unilateral)</t>
  </si>
  <si>
    <t>stride time SD</t>
  </si>
  <si>
    <t>Stride time variability (SD)</t>
  </si>
  <si>
    <t>LDE of AP acceleration,</t>
  </si>
  <si>
    <t>Lyapunov exponent (LDE) of A-P acceleration,</t>
  </si>
  <si>
    <t xml:space="preserve">LDE of AP angular velocity, </t>
  </si>
  <si>
    <t xml:space="preserve">Lyapunov exponent (LDE) of A-P angular velocity, </t>
  </si>
  <si>
    <t>LDE of ML acceleration,</t>
  </si>
  <si>
    <t>Lyapunov exponent (LDE) of M-L acceleration,</t>
  </si>
  <si>
    <t>LDE of ML angular velocity;</t>
  </si>
  <si>
    <t>Lyapunov exponent (LDE) of M-L angular velocity;</t>
  </si>
  <si>
    <t>A-P direction Harmonic Ratio</t>
  </si>
  <si>
    <t>M-L direction Harmonic Ratio</t>
  </si>
  <si>
    <t>old without falling history</t>
  </si>
  <si>
    <t>Stride time (s) (mean)</t>
  </si>
  <si>
    <t>pearson's r</t>
  </si>
  <si>
    <t>speed: gait speed (m/s)</t>
  </si>
  <si>
    <t>ankle angle at initial contact</t>
  </si>
  <si>
    <t>Ankle angle at HS</t>
  </si>
  <si>
    <t xml:space="preserve">Helbostad JL, Leirfall S, Moe-Nilssen R, Sletvold O. </t>
  </si>
  <si>
    <t>Helbostad et al.</t>
  </si>
  <si>
    <t>fatigue</t>
  </si>
  <si>
    <t>5-15min</t>
  </si>
  <si>
    <t>median number of sit-to-stand 25 (interquartile range 20.0-34.5)
participants continued until they felt too exhausted to do any more repetitions</t>
  </si>
  <si>
    <t>Step length (cm)</t>
  </si>
  <si>
    <t>step_length_var_ST</t>
  </si>
  <si>
    <t>Step length variability</t>
  </si>
  <si>
    <t>stance_time_ST</t>
  </si>
  <si>
    <t>swing_time_ST</t>
  </si>
  <si>
    <t>single support time_ST</t>
  </si>
  <si>
    <t>double support time_ST</t>
  </si>
  <si>
    <t>double support time</t>
  </si>
  <si>
    <t>speed var_ST</t>
  </si>
  <si>
    <t>cadence_ST</t>
  </si>
  <si>
    <t>step time var_ST</t>
  </si>
  <si>
    <t>Step time variability</t>
  </si>
  <si>
    <t>stride length var_ST</t>
  </si>
  <si>
    <t>Step-length variability (cm)</t>
  </si>
  <si>
    <t> 3,94</t>
  </si>
  <si>
    <t> 1,93</t>
  </si>
  <si>
    <t> 5,00</t>
  </si>
  <si>
    <t> 2,55</t>
  </si>
  <si>
    <t>Step-width variability (cm)</t>
  </si>
  <si>
    <t> 2,23</t>
  </si>
  <si>
    <t> 0,87</t>
  </si>
  <si>
    <t> 2,67</t>
  </si>
  <si>
    <t> 1,10</t>
  </si>
  <si>
    <t>preferred gait speed (m/s)</t>
  </si>
  <si>
    <t>Repeated-measures general linear model was used to test changes in gait characteristics from pre- to posttest for the FG relative to the CG (Time * Group interaction) and for the total sample (main effect of time).
A paired sample t test was used to test fatigability during the sit-to-stand task.</t>
  </si>
  <si>
    <t> 9,92</t>
  </si>
  <si>
    <t> 4,74</t>
  </si>
  <si>
    <t> 12,49</t>
  </si>
  <si>
    <t> 6,42</t>
  </si>
  <si>
    <t>Qiao, Harezlak, Moored, Urbanek, Boudreau, Toto et al.</t>
  </si>
  <si>
    <t>Qiao et al.</t>
  </si>
  <si>
    <t>fast paced</t>
  </si>
  <si>
    <t>Walking: 400m fast-paced speed</t>
  </si>
  <si>
    <t>Cadence (steps/seconds)</t>
  </si>
  <si>
    <t>usual paced</t>
  </si>
  <si>
    <t>Walking: 400m usual-paced (self selected) speed</t>
  </si>
  <si>
    <t>Time % of gait in Pre-Swing (PS)</t>
  </si>
  <si>
    <t>Time % of gait in Terminal Stance (TS)</t>
  </si>
  <si>
    <t>Ankle angular position at HS (Differences in the SD)</t>
  </si>
  <si>
    <t>Ankle angular position at TO (Differences in the SD)</t>
  </si>
  <si>
    <t>Ankle angular position at TO</t>
  </si>
  <si>
    <t>Hip angular position at HS</t>
  </si>
  <si>
    <t>Hip angular position at HS (Differences in the SD)</t>
  </si>
  <si>
    <t>Hip angular position at TO</t>
  </si>
  <si>
    <t>Hip angular position at TO (Differences in the SD)</t>
  </si>
  <si>
    <t>Knee angular position at HS</t>
  </si>
  <si>
    <t>Knee angular position at HS (Differences in the SD)</t>
  </si>
  <si>
    <t>Knee angular position at TO</t>
  </si>
  <si>
    <t>Knee angular position at TO (Differences in the SD)</t>
  </si>
  <si>
    <t>Gait variability/stability</t>
  </si>
  <si>
    <t>M-L CoM displacement (cm)/ASIS width)</t>
  </si>
  <si>
    <t>only interaction effects</t>
  </si>
  <si>
    <t>M-L CoM peak velocity (cm/s*ASIS width)</t>
  </si>
  <si>
    <t>Multi-scale Sample Entropy AP</t>
  </si>
  <si>
    <t xml:space="preserve">A-P Multi-scale Sample Entropy </t>
  </si>
  <si>
    <t>Multi-scale Sample Entropy ML</t>
  </si>
  <si>
    <t>M-L Multi-scale Sample Entropy</t>
  </si>
  <si>
    <t>cadence: /min L variability</t>
  </si>
  <si>
    <t>Cadence variability left</t>
  </si>
  <si>
    <t>cadence: /min R variability</t>
  </si>
  <si>
    <t>Cadence variability right</t>
  </si>
  <si>
    <t>time of MFC (% of stride)</t>
  </si>
  <si>
    <t>time of MFC (% of Stride)</t>
  </si>
  <si>
    <t>toe off (% of stride)</t>
  </si>
  <si>
    <t>toe off (% of Stride)</t>
  </si>
  <si>
    <t>Ankle angle 50% of gait dominant leg</t>
  </si>
  <si>
    <t>Ankle angle 50% of gait non-dominant leg</t>
  </si>
  <si>
    <t>Ankle angle 60% of gait dominant leg</t>
  </si>
  <si>
    <t>Ankle angle 60% of gait non-dominant leg</t>
  </si>
  <si>
    <t>Ankle angle 80% of gait dominant leg</t>
  </si>
  <si>
    <t>Ankle angle 80% of gait non-dominant leg</t>
  </si>
  <si>
    <t>hip angle 1% gait dominant leg</t>
  </si>
  <si>
    <t>Hip angle 1% gait dominant leg</t>
  </si>
  <si>
    <t>hip angle 1% gait non-dominant leg</t>
  </si>
  <si>
    <t>Hip angle 1% gait non-dominant leg</t>
  </si>
  <si>
    <t>hip angle 50% gait dominant leg</t>
  </si>
  <si>
    <t>Hip angle 50% gait dominant leg</t>
  </si>
  <si>
    <t>hip angle 50% gait non-dominant leg</t>
  </si>
  <si>
    <t>Hip angle 50% gait non-dominant leg</t>
  </si>
  <si>
    <t>knee angle 20% gait dominant leg</t>
  </si>
  <si>
    <t>Knee angle 20% gait dominant leg</t>
  </si>
  <si>
    <t>knee angle 20% gait non-dominant leg</t>
  </si>
  <si>
    <t>Knee angle 20% gait non-dominant leg</t>
  </si>
  <si>
    <t>knee angle 40% gait dominant leg</t>
  </si>
  <si>
    <t>Knee angle 40% gait dominant leg</t>
  </si>
  <si>
    <t>knee angle 40% gait non-dominant leg</t>
  </si>
  <si>
    <t>Knee angle 40% gait non-dominant leg</t>
  </si>
  <si>
    <t>knee angle 70% gait dominant leg</t>
  </si>
  <si>
    <t>Knee angle 70% gait dominant leg</t>
  </si>
  <si>
    <t>knee angle 70% gait non-dominant leg</t>
  </si>
  <si>
    <t>Knee angle 70% gait non-dominant leg</t>
  </si>
  <si>
    <t>Ankle moment 10% of gait dominant leg</t>
  </si>
  <si>
    <t>Ankle moment 10% of gait non-dominant leg</t>
  </si>
  <si>
    <t>Ankle moment 50% of gait dominant leg</t>
  </si>
  <si>
    <t>Ankle moment 50% of gait non-dominant leg</t>
  </si>
  <si>
    <t>hip moment 1% gait dominant leg</t>
  </si>
  <si>
    <t>Hip moment 1% gait dominant leg</t>
  </si>
  <si>
    <t>hip moment 1% gait non-dominant leg</t>
  </si>
  <si>
    <t>Hip moment 1% gait non-dominant leg</t>
  </si>
  <si>
    <t>hip moment 50% gait dominant leg</t>
  </si>
  <si>
    <t>Hip moment 50% gait dominant leg</t>
  </si>
  <si>
    <t>hip moment 50% gait non-dominant leg</t>
  </si>
  <si>
    <t>Hip moment 50% gait non-dominant leg</t>
  </si>
  <si>
    <t>Knee moment 15% of gait dominant leg</t>
  </si>
  <si>
    <t>Knee moment 15% of gait non-dominant leg</t>
  </si>
  <si>
    <t>knee moment 40% gait dominant leg</t>
  </si>
  <si>
    <t>Knee moment 40% gait dominant leg</t>
  </si>
  <si>
    <t>knee moment 40% gait non-dominant leg</t>
  </si>
  <si>
    <t>Knee moment 40% gait non-dominant leg</t>
  </si>
  <si>
    <t>knee moment 60% gait dominant leg</t>
  </si>
  <si>
    <t>Knee moment 60% gait dominant leg</t>
  </si>
  <si>
    <t>knee moment 60% gait non-dominant leg</t>
  </si>
  <si>
    <t>Knee moment 60% gait non-dominant leg</t>
  </si>
  <si>
    <t>Ankle power 10% of gait dominant leg</t>
  </si>
  <si>
    <t>Ankle power 10% of gait non-dominant leg</t>
  </si>
  <si>
    <t>Ankle power 60% of gait dominant leg</t>
  </si>
  <si>
    <t>Ankle power 60% of gait non-dominant leg</t>
  </si>
  <si>
    <t>hip power 20% gait dominant leg</t>
  </si>
  <si>
    <t>Hip power 20% gait dominant leg</t>
  </si>
  <si>
    <t>hip power 20% gait non-dominant leg</t>
  </si>
  <si>
    <t>Hip power 20% gait non-dominant leg</t>
  </si>
  <si>
    <t>hip power 50% gait dominant leg</t>
  </si>
  <si>
    <t>Hip power 50% gait dominant leg</t>
  </si>
  <si>
    <t>hip power 50% gait non-dominant leg</t>
  </si>
  <si>
    <t>Hip power 50% gait non-dominant leg</t>
  </si>
  <si>
    <t>hip power 70% gait dominant leg</t>
  </si>
  <si>
    <t>Hip power 70% gait dominant leg</t>
  </si>
  <si>
    <t>hip power 70% gait non-dominant leg</t>
  </si>
  <si>
    <t>Hip power 70% gait non-dominant leg</t>
  </si>
  <si>
    <t>Knee power 20% of gait non-dominant leg</t>
  </si>
  <si>
    <t>knee power 50% gait dominant leg</t>
  </si>
  <si>
    <t>Knee power 50% gait dominant leg</t>
  </si>
  <si>
    <t>knee power 50% gait non-dominant leg</t>
  </si>
  <si>
    <t>Knee power 50% gait non-dominant leg</t>
  </si>
  <si>
    <t>Asymmetry index (ASI) (%) Ankle</t>
  </si>
  <si>
    <t>Asymmetry index (ASI) (%) Knee</t>
  </si>
  <si>
    <t>Asymmetry index (ASI) (%) Hip</t>
  </si>
  <si>
    <t>Ankle power 5% of gait dominant leg</t>
  </si>
  <si>
    <t>Ankle power 5% of gait non-dominant leg</t>
  </si>
  <si>
    <t>knee power 80% gait dominant leg</t>
  </si>
  <si>
    <t>Knee power 80% gait dominant leg</t>
  </si>
  <si>
    <t>knee power 80% gait non-dominant leg</t>
  </si>
  <si>
    <t>Knee power 80% gait non-dominant leg</t>
  </si>
  <si>
    <t>M-L peak trunk velocity (m/s) – late stance fatigued leg (mean)</t>
  </si>
  <si>
    <t>M-L peak trunk velocity (m/s) – late stance non-fatigued leg (mean)</t>
  </si>
  <si>
    <t>ankle angle at foot-off</t>
  </si>
  <si>
    <t>Ankle angle at TO</t>
  </si>
  <si>
    <t>Hip angle at foot-off</t>
  </si>
  <si>
    <t>Hip angle at initial contact</t>
  </si>
  <si>
    <t>knee angle at foot-off</t>
  </si>
  <si>
    <t>Knee angle at foot-off</t>
  </si>
  <si>
    <t>knee angle at initial contact</t>
  </si>
  <si>
    <t>Knee angle at initial contact</t>
  </si>
  <si>
    <t>single_support_ST</t>
  </si>
  <si>
    <t>Single support phase (% of cycle)</t>
  </si>
  <si>
    <t>AP trunk acceleration (RMS), g</t>
  </si>
  <si>
    <t>A-P trunk acceleration (RMS), g</t>
  </si>
  <si>
    <t> 0,12</t>
  </si>
  <si>
    <t> 0,04</t>
  </si>
  <si>
    <t>AP trunk repeatability (autocorr.)</t>
  </si>
  <si>
    <t>A-P trunk repeatability (autocorr.)</t>
  </si>
  <si>
    <t> 0,72</t>
  </si>
  <si>
    <t> 0,15</t>
  </si>
  <si>
    <t> 0,67</t>
  </si>
  <si>
    <t> 0,23</t>
  </si>
  <si>
    <t>ML trunk acceleration (RMS), g</t>
  </si>
  <si>
    <t>M-L trunk acceleration (RMS), g</t>
  </si>
  <si>
    <t> 0,13</t>
  </si>
  <si>
    <t> 0,14</t>
  </si>
  <si>
    <t>ML trunk repeatability (autocorr.)</t>
  </si>
  <si>
    <t>M-L trunk repeatability (autocorr.)</t>
  </si>
  <si>
    <t> 0,62</t>
  </si>
  <si>
    <t> 0,70</t>
  </si>
  <si>
    <t>V trunk acceleration (RMS),g</t>
  </si>
  <si>
    <t>Vertical trunk acceleration (RMS),g</t>
  </si>
  <si>
    <t> 0,18</t>
  </si>
  <si>
    <t> 0,06</t>
  </si>
  <si>
    <t> 0,19</t>
  </si>
  <si>
    <t>V trunk repeatability (autocorr.)</t>
  </si>
  <si>
    <t>Vertical trunk repeatability (autocorr.)</t>
  </si>
  <si>
    <t> 0,69</t>
  </si>
  <si>
    <t> 0,63</t>
  </si>
  <si>
    <t>Initials of the author that imported the data from the primary research article</t>
  </si>
  <si>
    <t>Initials of the author that checked or corrected the imported data</t>
  </si>
  <si>
    <t>name of the column</t>
  </si>
  <si>
    <t>information</t>
  </si>
  <si>
    <t>A</t>
  </si>
  <si>
    <t>H</t>
  </si>
  <si>
    <t>T</t>
  </si>
  <si>
    <t>S</t>
  </si>
  <si>
    <t>U</t>
  </si>
  <si>
    <t>E</t>
  </si>
  <si>
    <t>Y</t>
  </si>
  <si>
    <t>G</t>
  </si>
  <si>
    <t>P</t>
  </si>
  <si>
    <t>M</t>
  </si>
  <si>
    <t>B</t>
  </si>
  <si>
    <t>C</t>
  </si>
  <si>
    <t>D</t>
  </si>
  <si>
    <t>I</t>
  </si>
  <si>
    <t>L</t>
  </si>
  <si>
    <t>F</t>
  </si>
  <si>
    <t>J</t>
  </si>
  <si>
    <t>K</t>
  </si>
  <si>
    <t>N</t>
  </si>
  <si>
    <t>O</t>
  </si>
  <si>
    <t>Q</t>
  </si>
  <si>
    <t>R</t>
  </si>
  <si>
    <t>V</t>
  </si>
  <si>
    <t>W</t>
  </si>
  <si>
    <t>X</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</si>
  <si>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</si>
  <si>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</si>
  <si>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</si>
  <si>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</si>
  <si>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</si>
  <si>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</si>
  <si>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</si>
  <si>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</si>
  <si>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</si>
  <si>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</si>
  <si>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</si>
  <si>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</si>
  <si>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</si>
  <si>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</si>
  <si>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</si>
  <si>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</si>
  <si>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</si>
  <si>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</si>
  <si>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</si>
  <si>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</si>
  <si>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</si>
  <si>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</si>
  <si>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</si>
  <si>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</si>
  <si>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</si>
  <si>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</si>
  <si>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</si>
  <si>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</si>
  <si>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</si>
  <si>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</si>
  <si>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</si>
  <si>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</si>
  <si>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</si>
  <si>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</si>
  <si>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</si>
  <si>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</si>
  <si>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</si>
  <si>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</si>
  <si>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</si>
  <si>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</si>
  <si>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</si>
  <si>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</si>
  <si>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</si>
  <si>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</si>
  <si>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</si>
  <si>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</si>
  <si>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</si>
  <si>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</si>
  <si>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 xml:space="preserve">Effect sizes that belong to the same data set have an unique number </t>
  </si>
  <si>
    <t xml:space="preserve">Effect sizes that belong to the same study have an unique number </t>
  </si>
  <si>
    <t>Unique number of the effect size</t>
  </si>
  <si>
    <t>authors of the primary research article</t>
  </si>
  <si>
    <t>publication year of the primary research article</t>
  </si>
  <si>
    <t>Publication status</t>
  </si>
  <si>
    <t>Study design</t>
  </si>
  <si>
    <t>Type of study</t>
  </si>
  <si>
    <t>mean age reported in the primary research article</t>
  </si>
  <si>
    <t>what label or group name is given to this mean age by the authors of the primary research article</t>
  </si>
  <si>
    <t>the percentage of males included in the primary research article</t>
  </si>
  <si>
    <t>column name</t>
  </si>
  <si>
    <t>column number</t>
  </si>
  <si>
    <t>Heart rate pre fatiguing exercise</t>
  </si>
  <si>
    <t>Standard deviation of heart rate pre fatiguing exercise</t>
  </si>
  <si>
    <t>Standard deviation of heart rate post fatiguing exercise</t>
  </si>
  <si>
    <t>Heart rate post fatiguing exercise</t>
  </si>
  <si>
    <t>General cluster of the gait-related parameters</t>
  </si>
  <si>
    <t>The name of the gait parameter how it is used in the primary research article</t>
  </si>
  <si>
    <t>when available the original effect size is listed</t>
  </si>
  <si>
    <t>only first author(s) of the primary research article, necessary for forest plot</t>
  </si>
  <si>
    <t>Visual Analog Scale score to indicate tiredness pre fatiguing exercise</t>
  </si>
  <si>
    <t>Visual Analog Scale score to indicate tiredness post fatiguing exercise</t>
  </si>
  <si>
    <t>Standard deviation of Visual Analog Scale score to indicate tiredness pre fatiguing exercise</t>
  </si>
  <si>
    <t>How was muscle force determined</t>
  </si>
  <si>
    <t>Duration of the fatiguing exercise in minutes. When fatiguing exercise was measured in a different unit this is indicated</t>
  </si>
  <si>
    <t>Standard deviation of the duration of the fatiguing exercise</t>
  </si>
  <si>
    <t>a short description of the fatiguing exercise</t>
  </si>
  <si>
    <t>We divided the perceived intensity of fatiguing exercises to three levels: Low (lowest 33% of RPE scale), Moderate (middle 33% of RPE scale), and High (highest 33% of RPE scale)</t>
  </si>
  <si>
    <t>We divided the duration of the fatiguing exercises to two levels: Longer (longer than 10 minutes) or Shorter (shorter than 10 minutes).</t>
  </si>
  <si>
    <t>We divided the type of movement to two levels walking (overground or treadmill) or non-walking activities</t>
  </si>
  <si>
    <t>Clusters we used in our meta-analysis based on Lindemann and Dapp. Please note that the clusters used in the manuscript are named slightly different in the excel file; Lower Limb Kinematics = Foot Movement; Phase/Symmetry = Symmetry; Velocity = Walking Capacity.</t>
  </si>
  <si>
    <t>dependent variables with the same construct are named the same and are transformed in to the same unit of measurement</t>
  </si>
  <si>
    <t>These RAW values are how the pre fatiguing exercise values are presented in the primary research article</t>
  </si>
  <si>
    <t>These RAW values are how the post fatiguing exercise values are presented in the primary research article</t>
  </si>
  <si>
    <t>These RAW standard deviation values are how the pre fatiguing exercise standard deviations are presented in the primary research article</t>
  </si>
  <si>
    <t>These RAW standard deviation values are how the post fatiguing exercise standard deviations are presented in the primary research article</t>
  </si>
  <si>
    <t>imputed between-measurement correlations at 0.00</t>
  </si>
  <si>
    <t>imputed between-measurement correlations at 0.25</t>
  </si>
  <si>
    <t>imputed between-measurement correlations at 0.50</t>
  </si>
  <si>
    <t>imputed between-measurement correlations at 0.75</t>
  </si>
  <si>
    <t>imputed between-measurement correlations at 0.90</t>
  </si>
  <si>
    <t>Analyses of differences within- and between-group were assessed by repeated measures ANOVA. If the assumption of sphericity was failed  a Greenhouse–Geisser correction was used.</t>
  </si>
  <si>
    <t>the type of effect size is mentioned in this column</t>
  </si>
  <si>
    <t>the type of statistical test is mentioned (when available)</t>
  </si>
  <si>
    <t>when available the value of the statistical test is listed</t>
  </si>
  <si>
    <t>p value</t>
  </si>
  <si>
    <t>RPE score pre fatiguing exercise</t>
  </si>
  <si>
    <t>RPE score post fatiguing exercise</t>
  </si>
  <si>
    <t>Standard deviation of RPE score pre fatigue</t>
  </si>
  <si>
    <t>Standard deviation of RPE score post fatigue</t>
  </si>
  <si>
    <t>Peak torque pre fatiguing exercise</t>
  </si>
  <si>
    <t>Standard deviation of peak torque pre fatiguing exercise</t>
  </si>
  <si>
    <t>Peak torque post fatiguing exercise</t>
  </si>
  <si>
    <t>Standard deviation of peak torque post fatiguing exercise</t>
  </si>
  <si>
    <t>How is peak torque measured</t>
  </si>
  <si>
    <t>Standard deviation of Visual Analog Scale score to indicate tiredness post fatiguing exercise</t>
  </si>
  <si>
    <t>How is the RPE measured (Borg CR-10 or Borg CR 6-20)</t>
  </si>
  <si>
    <t>more information on the intensity of the fatiguing exercise as described in the primary research article (e.g. RPE value, reduction in muscle force, gait speed, etc)</t>
  </si>
  <si>
    <t>These values are the pre fatiguing values we used in our meta-analysis. In this column you may also find transformed values (to the same unit of measurement), imputed values and handmeasured values from figures (in case the author did not or could not respond to our request for data).</t>
  </si>
  <si>
    <t>These values are the pre fatiguing standard deviations we used in our meta-analysis. In this column you may also find transformed values (to the same unit of measurement), imputed values and handmeasured values from figures (in case the author did not or could not respond to our request for data).</t>
  </si>
  <si>
    <t>These values are the post fatiguing values we used in our meta-analysis. In this column you may also find transformed values (to the same unit of measurement), imputed values and handmeasured values from figures (in case the author did not or could not respond to our request for data).</t>
  </si>
  <si>
    <t>These values are the post fatiguing standard deviations we used in our meta-analysis. In this column you may also find transformed values (to the same unit of measurement), imputed values and handmeasured values from figures (in case the author did not or could not respond to our request for data).</t>
  </si>
  <si>
    <t>number of participants in the primary research article, in case of subgroups number of participants in this group</t>
  </si>
  <si>
    <t>Peak torque pre fatiguing exercise (different muscle (group))</t>
  </si>
  <si>
    <t>Standard deviation of peak torque pre fatiguing exercise (different muscle (group))</t>
  </si>
  <si>
    <t>Peak torque post fatiguing exercise (different muscle (group))</t>
  </si>
  <si>
    <t>Standard deviation of peak torque post fatiguing exercise (different muscle (group))</t>
  </si>
  <si>
    <t>How is peak torque measured (different muscle (group))</t>
  </si>
  <si>
    <t>Muscle force pre fatiguing exercise</t>
  </si>
  <si>
    <t>Standard deviation of muscle force pre fatiguing exercise</t>
  </si>
  <si>
    <t>Muscle force post fatiguing exercise</t>
  </si>
  <si>
    <t>Standard deviation of muscle force post fatiguing exercise</t>
  </si>
  <si>
    <t>% heart rate reserve post fatiguing exercise</t>
  </si>
  <si>
    <t>Standard deviation of % heart rate reserve post fatiguing exercise</t>
  </si>
  <si>
    <t xml:space="preserve">Cell's with a red fill </t>
  </si>
  <si>
    <t>These cells contain no information (NI), but instead of using NI we kept them empty, by doing so NI was not taken into account in the moderator in analysis.</t>
  </si>
  <si>
    <t xml:space="preserve">Cell’s with a yellow fill </t>
  </si>
  <si>
    <t>These cells indicate that the unit of measure is converted</t>
  </si>
  <si>
    <t>These cells indicate that data is imputed or handmeasured</t>
  </si>
  <si>
    <t>Cell’s with an orange fill</t>
  </si>
  <si>
    <t>Spatio-temporal parameters</t>
  </si>
  <si>
    <t>Symmetry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</si>
</sst>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sz val="11"/>
      <color rgb="FF000000"/>
      <name val="Calibri"/>
      <family val="2"/>
    </font>
    <font>
      <sz val="10"/>
      <color rgb="FF000000"/>
      <name val="Calibri"/>
      <family val="2"/>
      <scheme val="minor"/>
    </font>
  </fonts>
  <fills count="5">
    <fill>
      <patternFill patternType="none"/>
    </fill>
    <fill>
      <patternFill patternType="gray125"/>
    </fill>
    <fill>
      <patternFill patternType="solid">
        <fgColor rgb="FFFF7C80"/>
        <bgColor indexed="64"/>
      </patternFill>
    </fill>
    <fill>
      <patternFill patternType="solid">
        <fgColor rgb="FFFFC000"/>
        <bgColor indexed="64"/>
      </patternFill>
    </fill>
    <fill>
      <patternFill patternType="solid">
        <fgColor rgb="FFFFFF00"/>
        <bgColor indexed="64"/>
      </patternFill>
    </fill>
  </fills>
  <borders count="3">
    <border>
      <left/>
      <right/>
      <top/>
      <bottom/>
      <diagonal/>
    </border>
    <border>
      <left/>
      <right/>
      <top style="thin">
        <color theme="4"/>
      </top>
      <bottom/>
      <diagonal/>
    </border>
    <border>
      <left/>
      <right style="thin">
        <color theme="4"/>
      </right>
      <top style="thin">
        <color theme="4"/>
      </top>
      <bottom/>
      <diagonal/>
    </border>
  </borders>
  <cellStyleXfs count="1">
    <xf numFmtId="0" fontId="0" fillId="0" borderId="0"/>
  </cellStyleXfs>
  <cellXfs count="30">
    <xf numFmtId="0" fontId="0" fillId="0" borderId="0" xfId="0"/>
    <xf numFmtId="0" fontId="0" fillId="2" borderId="0" xfId="0" applyFill="1"/>
    <xf numFmtId="164" fontId="0" fillId="0" borderId="0" xfId="0" applyNumberFormat="1"/>
    <xf numFmtId="0" fontId="0" fillId="0" borderId="0" xfId="0" applyAlignment="1">
      <alignment wrapText="1"/>
    </xf>
    <xf numFmtId="0" fontId="1" fillId="0" borderId="0" xfId="0" applyFont="1"/>
    <xf numFmtId="0" fontId="0" fillId="3" borderId="0" xfId="0" applyFill="1"/>
    <xf numFmtId="0" fontId="0" fillId="4" borderId="0" xfId="0" applyFill="1"/>
    <xf numFmtId="0" fontId="3" fillId="0" borderId="0" xfId="0" applyFont="1"/>
    <xf numFmtId="2" fontId="0" fillId="0" borderId="0" xfId="0" applyNumberFormat="1" applyAlignment="1">
      <alignment horizontal="right"/>
    </xf>
    <xf numFmtId="164" fontId="3" fillId="0" borderId="0" xfId="0" applyNumberFormat="1" applyFont="1"/>
    <xf numFmtId="0" fontId="3" fillId="3" borderId="0" xfId="0" applyFont="1" applyFill="1"/>
    <xf numFmtId="0" fontId="4" fillId="3" borderId="0" xfId="0" applyFont="1" applyFill="1"/>
    <xf numFmtId="0" fontId="4" fillId="0" borderId="0" xfId="0" applyFont="1"/>
    <xf numFmtId="0" fontId="5" fillId="0" borderId="0" xfId="0" applyFont="1"/>
    <xf numFmtId="0" fontId="0" fillId="0" borderId="1" xfId="0" applyBorder="1"/>
    <xf numFmtId="165" fontId="0" fillId="3" borderId="0" xfId="0" applyNumberFormat="1" applyFill="1"/>
    <xf numFmtId="2" fontId="6" fillId="0" borderId="0" xfId="0" applyNumberFormat="1" applyFont="1" applyAlignment="1">
      <alignment horizontal="center" vertical="center"/>
    </xf>
    <xf numFmtId="0" fontId="0" fillId="0" borderId="0" xfId="0" applyAlignment="1">
      <alignment horizontal="right"/>
    </xf>
    <xf numFmtId="2" fontId="6" fillId="0" borderId="0" xfId="0" applyNumberFormat="1" applyFont="1" applyAlignment="1">
      <alignment horizontal="right" vertical="center"/>
    </xf>
    <xf numFmtId="2" fontId="6" fillId="3" borderId="0" xfId="0" applyNumberFormat="1" applyFont="1" applyFill="1" applyAlignment="1">
      <alignment horizontal="right" vertical="center"/>
    </xf>
    <xf numFmtId="0" fontId="3" fillId="2" borderId="0" xfId="0" applyFont="1" applyFill="1"/>
    <xf numFmtId="0" fontId="0" fillId="0" borderId="0" xfId="0" applyAlignment="1">
      <alignment horizontal="center"/>
    </xf>
    <xf numFmtId="0" fontId="0" fillId="0" borderId="0" xfId="0" applyBorder="1"/>
    <xf numFmtId="0" fontId="3" fillId="0" borderId="0" xfId="0" applyFont="1" applyBorder="1"/>
    <xf numFmtId="0" fontId="0" fillId="2" borderId="0" xfId="0" applyFill="1" applyAlignment="1">
      <alignment horizontal="left" vertical="top"/>
    </xf>
    <xf numFmtId="0" fontId="0" fillId="3" borderId="0" xfId="0" applyFill="1" applyAlignment="1">
      <alignment horizontal="left" vertical="top"/>
    </xf>
    <xf numFmtId="0" fontId="0" fillId="4" borderId="0" xfId="0" applyFill="1" applyAlignment="1">
      <alignment horizontal="left" vertical="top"/>
    </xf>
    <xf numFmtId="0" fontId="0" fillId="2" borderId="0" xfId="0" applyFill="1" applyAlignment="1">
      <alignment horizontal="justify" vertical="center"/>
    </xf>
    <xf numFmtId="0" fontId="0" fillId="0" borderId="2" xfId="0" applyBorder="1"/>
    <xf numFmtId="0" fontId="0" fillId="0" borderId="0" xfId="0" applyFill="1"/>
  </cellXfs>
  <cellStyles count="1">
    <cellStyle name="Standaard" xfId="0" builtinId="0"/>
  </cellStyles>
  <dxfs count="69">
    <dxf>
      <alignment horizontal="center" vertical="bottom" textRotation="0" wrapText="0" indent="0" justifyLastLine="0" shrinkToFit="0" readingOrder="0"/>
    </dxf>
    <dxf>
      <alignment horizontal="center"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solid">
          <fgColor indexed="64"/>
          <bgColor rgb="FFFFC000"/>
        </patternFill>
      </fil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0.0"/>
    </dxf>
    <dxf>
      <numFmt numFmtId="164" formatCode="0.0"/>
    </dxf>
    <dxf>
      <numFmt numFmtId="164" formatCode="0.0"/>
    </dxf>
    <dxf>
      <numFmt numFmtId="164" formatCode="0.0"/>
    </dxf>
    <dxf>
      <numFmt numFmtId="164" formatCode="0.0"/>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Paul Voorn" id="{DB8F7C9E-1500-43AE-BB6F-089F9BB38682}" userId="S::p.b.voorn@hva.nl::aabdcaf0-3b7e-4ffe-ab23-20276c241eb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9FABA2B-131F-4F1B-B2E7-8EC520324B3D}" name="Tabel1345" displayName="Tabel1345" ref="A1:BV574" totalsRowShown="0" dataDxfId="66">
  <autoFilter ref="A1:BV574" xr:uid="{09FABA2B-131F-4F1B-B2E7-8EC520324B3D}"/>
  <sortState xmlns:xlrd2="http://schemas.microsoft.com/office/spreadsheetml/2017/richdata2" ref="A2:BV574">
    <sortCondition ref="BA1:BA574"/>
  </sortState>
  <tableColumns count="74">
    <tableColumn id="1" xr3:uid="{29668A67-78A1-402E-8D9E-657C0E2D6569}" name="Rater_ID" dataDxfId="65"/>
    <tableColumn id="38" xr3:uid="{45DD6CEF-B30A-4A27-A32D-E4A62B84A976}" name="Checked_by_rater" dataDxfId="64"/>
    <tableColumn id="23" xr3:uid="{08F4487D-4BE2-479D-83F4-E9E8E9EE3ABC}" name="Study_ID" dataDxfId="63"/>
    <tableColumn id="105" xr3:uid="{DC70962B-718D-4E6A-872B-CC25135FAA93}" name="Data_set"/>
    <tableColumn id="24" xr3:uid="{EB3BC642-CC92-4E98-A58F-09762CE7ED81}" name="Effect_size_ID" dataDxfId="62"/>
    <tableColumn id="2" xr3:uid="{A4BE1020-5E58-4C3B-B4FB-A6DA09D3F6D9}" name="Authors" dataDxfId="61"/>
    <tableColumn id="102" xr3:uid="{8CADAFB4-0D18-4B37-9DE5-A8DB5041B05E}" name="Authors_short" dataDxfId="60"/>
    <tableColumn id="3" xr3:uid="{38A2D753-6842-4A0C-A888-49EA87E3E193}" name="Year" dataDxfId="59"/>
    <tableColumn id="4" xr3:uid="{D3841464-1A1E-4176-9BDA-74EE54D75663}" name="Publication_status" dataDxfId="58"/>
    <tableColumn id="28" xr3:uid="{FCD07D9E-E0E0-48DD-885E-7AFB5BB785FA}" name="Type_of_study" dataDxfId="57"/>
    <tableColumn id="29" xr3:uid="{17EEFF97-9657-4932-A9AF-BF0E78F96B04}" name="Study_design" dataDxfId="56"/>
    <tableColumn id="5" xr3:uid="{7587F58D-EAFF-4923-B42F-721C7C86954E}" name="Age" dataDxfId="55"/>
    <tableColumn id="45" xr3:uid="{907C460C-2954-42E2-8A98-6A9271B46F6E}" name="Age_label" dataDxfId="54"/>
    <tableColumn id="6" xr3:uid="{C00692F1-1D96-476A-A9E1-DB50CA2F4658}" name="Sex_(%male)" dataDxfId="53"/>
    <tableColumn id="79" xr3:uid="{75C31AC5-C361-46FF-9BD1-0D75BB91AC05}" name="VAS_general_tiredness_pre" dataDxfId="52"/>
    <tableColumn id="98" xr3:uid="{F8000D2A-4E7A-468C-BF15-770626D72BB1}" name="VAS_general_tiredness_pre_SD" dataDxfId="51"/>
    <tableColumn id="80" xr3:uid="{8B649062-8A14-430C-B393-E672C584B151}" name="VAS_general_tiredness_post" dataDxfId="50"/>
    <tableColumn id="99" xr3:uid="{2495353C-AF24-4989-AE87-A4925E6BC75E}" name="VAS_general_tiredness_post_SD" dataDxfId="49"/>
    <tableColumn id="30" xr3:uid="{23930357-B7E0-49ED-A830-8C96E57F577E}" name="RPE_measured_with" dataDxfId="48"/>
    <tableColumn id="55" xr3:uid="{9B23206B-CD20-4425-9BB3-AECB67B54B5B}" name="RPE_pre" dataDxfId="47"/>
    <tableColumn id="54" xr3:uid="{56C4925A-AA3D-48BC-91DC-F4136A96A5D9}" name="RPE_pre_SD" dataDxfId="46"/>
    <tableColumn id="8" xr3:uid="{9AD5381C-E0B5-4AB0-9778-9254331A115F}" name="RPE_post" dataDxfId="45"/>
    <tableColumn id="43" xr3:uid="{409FBF67-D0BB-434D-B6B8-2EE754C0A31F}" name="RPE_post_SD" dataDxfId="44"/>
    <tableColumn id="66" xr3:uid="{E4954CBF-A8EA-4F83-8A7B-82976C9E6937}" name="peak_torque_pre" dataDxfId="43"/>
    <tableColumn id="65" xr3:uid="{2DBEBA42-B269-4F84-AF48-6080FD7E8118}" name="peak_torque_pre_SD" dataDxfId="42"/>
    <tableColumn id="64" xr3:uid="{59B9F232-F148-44DC-9B08-9AB0A7F67471}" name="peak_torque_post" dataDxfId="41"/>
    <tableColumn id="63" xr3:uid="{97ADBC41-6B2D-43F3-B0CF-8D6D911A1635}" name="peak_torque_post_SD" dataDxfId="40"/>
    <tableColumn id="62" xr3:uid="{4D91B5D5-E3F1-45DC-9B93-73022153A7A8}" name="peak_torque_measured_by" dataDxfId="39"/>
    <tableColumn id="60" xr3:uid="{78BEDD1F-0203-4879-8CDD-7890A344CCE2}" name="peak_torque_pre2"/>
    <tableColumn id="74" xr3:uid="{C93E9A6B-5BDC-42E2-A80B-DB86E79F9B4D}" name="peak_torque_pre2_SD"/>
    <tableColumn id="75" xr3:uid="{5F94C46F-D949-495A-A010-57D595F86AB7}" name="peak_torque_post2"/>
    <tableColumn id="76" xr3:uid="{F651BB3F-C02F-42EE-B938-34F1DAFD2DC9}" name="peak_torque_post2_SD"/>
    <tableColumn id="77" xr3:uid="{1214CC49-5065-47F7-AEAF-9A4B804914B6}" name="peak_torque2_measured_by"/>
    <tableColumn id="9" xr3:uid="{B7E44DBD-F73C-472E-AC22-C95E802C172D}" name="Muscle_force(N)_pre" dataDxfId="38"/>
    <tableColumn id="40" xr3:uid="{B68370F5-4CBC-46B3-8751-7A5CEB41A57A}" name="Muscle_force(N)_pre_SD" dataDxfId="37"/>
    <tableColumn id="39" xr3:uid="{DAF504F6-5F2D-424D-B533-A33216E60B12}" name="muscle_force(N)_post" dataDxfId="36"/>
    <tableColumn id="41" xr3:uid="{FF2676DA-93E8-458E-9E3F-8A8BE714C9FD}" name="muscle_force(N)_post_SD" dataDxfId="35"/>
    <tableColumn id="44" xr3:uid="{65A7F30F-0AF6-48B9-8CF3-DB1B3942A1C0}" name="muscle_force(N)_measured_by" dataDxfId="34"/>
    <tableColumn id="70" xr3:uid="{03AB2DB4-8C6D-4C02-B815-CD978B451B1B}" name="HR_PRE" dataDxfId="33"/>
    <tableColumn id="69" xr3:uid="{4156DA07-B3C3-4474-B521-301122C285F8}" name="HR_PRE_SD" dataDxfId="32"/>
    <tableColumn id="68" xr3:uid="{EF55F434-7D53-409B-80F7-25CFCDE2EFE1}" name="HR_POST" dataDxfId="31"/>
    <tableColumn id="67" xr3:uid="{F0592420-B235-4448-8BB7-065D2EFADDFD}" name="HR_POST_SD" dataDxfId="30"/>
    <tableColumn id="78" xr3:uid="{CA450D42-C015-4C33-A61F-797C36DFBC82}" name="%HR_reserve_(POST)"/>
    <tableColumn id="36" xr3:uid="{D292C7E7-4CE9-4265-8C4C-E3ECA6AD6F74}" name="%HR_reserve_(POST)_SD"/>
    <tableColumn id="10" xr3:uid="{8EBA9F71-8493-4D44-981C-D579136357AF}" name="Duration_of_fatiguing_task(min)" dataDxfId="29"/>
    <tableColumn id="31" xr3:uid="{E1C7256C-5F86-457F-926A-7912262208D6}" name="Duration_of_fatiguing_task_SD" dataDxfId="28"/>
    <tableColumn id="11" xr3:uid="{C15D769C-F55F-4D9C-A1DB-E0831DA62246}" name="Intensity_of_activity" dataDxfId="27"/>
    <tableColumn id="12" xr3:uid="{B447D427-DB5E-4AB5-967F-0AD221D28506}" name="Type_of_movement" dataDxfId="26"/>
    <tableColumn id="110" xr3:uid="{F0A799BD-CA1A-4C63-9C03-0211EB9BD6F3}" name="RPE_Low_Moderate_High"/>
    <tableColumn id="100" xr3:uid="{CF6F0B7C-816E-4F71-9F9F-C07FECBC4E0C}" name="Duration_10min" dataDxfId="25"/>
    <tableColumn id="90" xr3:uid="{3E7367C6-5833-4ADF-BC45-9E6A8FCBF13F}" name="walking_Yes_No" dataDxfId="24"/>
    <tableColumn id="37" xr3:uid="{764A6D93-60D8-4A2B-BCD7-95F25C1B1B16}" name="type_of_dependent_variable" dataDxfId="23"/>
    <tableColumn id="111" xr3:uid="{A3DF8D78-D1CE-4791-B9AA-8E43358F4B02}" name="dependent_variable_Voorn"/>
    <tableColumn id="33" xr3:uid="{BD2650D9-041F-4E2F-9A78-18FDF1E87642}" name="dependent_variable" dataDxfId="22"/>
    <tableColumn id="89" xr3:uid="{74581717-4A04-4823-9976-29FD1C353F82}" name="dependent_variable_cleaned_label" dataDxfId="21"/>
    <tableColumn id="25" xr3:uid="{18AA19BE-C6D7-4415-B02E-A19B5D765387}" name="dependent_variable_value_pre_RAW" dataDxfId="20"/>
    <tableColumn id="93" xr3:uid="{2E539606-9CC7-4D19-8245-48F0072CC579}" name="dependent_variable_value_pre" dataDxfId="19"/>
    <tableColumn id="26" xr3:uid="{DE1B05B3-170F-4EC7-BD30-288C80107979}" name="dependent_variable_value_pre_SD_RAW" dataDxfId="18"/>
    <tableColumn id="94" xr3:uid="{71A252BB-F0C1-44BF-8E1A-DFB685AB7B08}" name="dependent_variable_value_pre_SD" dataDxfId="17"/>
    <tableColumn id="34" xr3:uid="{5EF27FB1-FBEB-471B-B45A-444C6115FBB6}" name="dependent_variable_value_post_RAW" dataDxfId="16"/>
    <tableColumn id="95" xr3:uid="{04BE8621-C64B-4F32-89E1-207FD8E3C63D}" name="dependent_variable_value_post" dataDxfId="15"/>
    <tableColumn id="35" xr3:uid="{B649A7E8-D278-49AF-838E-2219A95DA51F}" name="dependent_variable_value_post_SD_RAW" dataDxfId="14"/>
    <tableColumn id="96" xr3:uid="{0EC59DE7-8CC3-4E26-90C1-ADBC72E6FBAC}" name="dependent_variable_value_post_SD" dataDxfId="13"/>
    <tableColumn id="17" xr3:uid="{A5FF53DC-65B7-49E6-BB57-CB1B7AF66E1A}" name="total_sample_size" dataDxfId="12"/>
    <tableColumn id="13" xr3:uid="{14D9D1A9-C142-471D-BF11-02E11523625A}" name="orignal_effect_size" dataDxfId="11"/>
    <tableColumn id="14" xr3:uid="{AF2CE667-B2A4-49CE-ADCC-70F48229C88F}" name="value_of_original_effect_size" dataDxfId="10"/>
    <tableColumn id="20" xr3:uid="{9934D7AC-823C-436A-BBF5-E60B9BEA4951}" name="original_statistic" dataDxfId="9"/>
    <tableColumn id="21" xr3:uid="{A2060D00-C598-4CA6-B8C9-4D7C3748C74D}" name="value_of_the_original_statistic" dataDxfId="8"/>
    <tableColumn id="22" xr3:uid="{770FC008-9F12-43D6-8329-5E03C62ED277}" name="p_value_of_the_original_statistic" dataDxfId="7"/>
    <tableColumn id="15" xr3:uid="{2101E040-D19D-4049-BF2C-6A1B01438B7D}" name="correlation_0.00" dataDxfId="6"/>
    <tableColumn id="16" xr3:uid="{A9871057-6895-478D-A867-61C35CE30C99}" name="correlation_0.25" dataDxfId="5"/>
    <tableColumn id="19" xr3:uid="{79321B75-9ABF-4A55-BC59-DC4989414F8A}" name="correlation_0.50" dataDxfId="4"/>
    <tableColumn id="27" xr3:uid="{F5A081E0-B1B7-4365-938E-AE761A9A696A}" name="correlation_0.75" dataDxfId="3"/>
    <tableColumn id="32" xr3:uid="{589C1232-B970-4203-8851-2338FC38F620}" name="correlation_0.90" dataDxfId="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AEECA4C-7DE4-4821-BB48-AD0F4B170892}" name="Tabel3" displayName="Tabel3" ref="A1:D75" totalsRowShown="0">
  <autoFilter ref="A1:D75" xr:uid="{3AEECA4C-7DE4-4821-BB48-AD0F4B170892}"/>
  <sortState xmlns:xlrd2="http://schemas.microsoft.com/office/spreadsheetml/2017/richdata2" ref="A2:D75">
    <sortCondition ref="A1:A75"/>
  </sortState>
  <tableColumns count="4">
    <tableColumn id="5" xr3:uid="{F114372D-F472-443E-993C-9EBB2B0E8C7E}" name="column number" dataDxfId="1"/>
    <tableColumn id="1" xr3:uid="{34764A6B-B2F4-4586-B192-E3C73FECE4CC}" name="column name" dataDxfId="0"/>
    <tableColumn id="2" xr3:uid="{4E3D03F4-C240-49CD-9FA8-7780A88AFB89}" name="name of the column"/>
    <tableColumn id="3" xr3:uid="{FEBE31F4-BD47-4BA2-B7BB-B92279536C37}" name="information"/>
  </tableColumns>
  <tableStyleInfo name="TableStyleMedium7" showFirstColumn="0" showLastColumn="0" showRowStripes="1" showColumnStripes="0"/>
</table>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G22" dT="2024-03-07T12:35:06.58" personId="{DB8F7C9E-1500-43AE-BB6F-089F9BB38682}" id="{0643C58F-C0D3-4905-A2AB-CE6DFF88BFD9}">
    <text>Based on step + stride data</text>
  </threadedComment>
  <threadedComment ref="BK22" dT="2024-03-07T12:35:46.43" personId="{DB8F7C9E-1500-43AE-BB6F-089F9BB38682}" id="{AEC63C3E-51F7-4B61-9521-1BAE70AE9045}">
    <text>Based on step + stride data</text>
  </threadedComment>
  <threadedComment ref="V23" dT="2023-01-31T14:04:44.02" personId="{DB8F7C9E-1500-43AE-BB6F-089F9BB38682}" id="{8DFCB914-7368-4E10-9F74-6842F0601853}">
    <text>average during activity</text>
  </threadedComment>
  <threadedComment ref="AO23" dT="2023-01-31T14:04:04.62" personId="{DB8F7C9E-1500-43AE-BB6F-089F9BB38682}" id="{E6F981CA-BA49-450C-A4B5-AC0E8BF36465}">
    <text>average during activity</text>
  </threadedComment>
  <threadedComment ref="V24" dT="2023-01-31T14:04:44.02" personId="{DB8F7C9E-1500-43AE-BB6F-089F9BB38682}" id="{79A7BD38-AE93-438C-9658-7BAE417174BD}">
    <text>average during activity</text>
  </threadedComment>
  <threadedComment ref="AO24" dT="2023-01-31T14:04:04.62" personId="{DB8F7C9E-1500-43AE-BB6F-089F9BB38682}" id="{4DC451F1-6F37-4536-9DCB-207217858682}">
    <text>average during activity</text>
  </threadedComment>
  <threadedComment ref="AS27" dT="2023-02-03T13:34:00.72" personId="{DB8F7C9E-1500-43AE-BB6F-089F9BB38682}" id="{83AA9696-F091-47A3-A2DB-6158A25A0AAB}">
    <text>seconds</text>
  </threadedComment>
  <threadedComment ref="AS28" dT="2023-02-03T13:34:00.72" personId="{DB8F7C9E-1500-43AE-BB6F-089F9BB38682}" id="{C255F566-745E-4163-A5E4-84FA0A86F2E7}">
    <text>seconds</text>
  </threadedComment>
  <threadedComment ref="BH261" dT="2023-05-15T09:55:44.24" personId="{DB8F7C9E-1500-43AE-BB6F-089F9BB38682}" id="{ED7DFF57-3357-4C0A-B4C4-3081BF299454}">
    <text>When looking at figure 3 in the published article you see that this number should be negative. Contact with author failed but we did change this number based on the figure and the other results</text>
  </threadedComment>
  <threadedComment ref="BH285" dT="2023-05-15T09:57:18.04" personId="{DB8F7C9E-1500-43AE-BB6F-089F9BB38682}" id="{3222AA93-718E-4A85-BE34-4D3F19847EA0}">
    <text>When looking at figure 3 in the published article you see that this number should be negative. Contact with author failed but we did change this number based on the figure and the other results</text>
  </threadedComment>
  <threadedComment ref="V291" dT="2023-01-31T14:04:44.02" personId="{DB8F7C9E-1500-43AE-BB6F-089F9BB38682}" id="{7D7809DB-7E7F-474A-9D93-E910D078208C}">
    <text>average during activity</text>
  </threadedComment>
  <threadedComment ref="AO291" dT="2023-01-31T14:04:04.62" personId="{DB8F7C9E-1500-43AE-BB6F-089F9BB38682}" id="{D6117AEF-4FDE-42E5-BCA5-1BFD5EE6BEED}">
    <text>average during activity</text>
  </threadedComment>
  <threadedComment ref="V292" dT="2023-01-31T14:04:44.02" personId="{DB8F7C9E-1500-43AE-BB6F-089F9BB38682}" id="{D030C337-D1DB-49A8-B724-866E3485143F}">
    <text>average during activity</text>
  </threadedComment>
  <threadedComment ref="AO292" dT="2023-01-31T14:04:04.62" personId="{DB8F7C9E-1500-43AE-BB6F-089F9BB38682}" id="{3153E8DF-94A1-4AD4-A06A-192FCF86A785}">
    <text>average during activity</text>
  </threadedComment>
  <threadedComment ref="V314" dT="2023-01-31T14:04:44.02" personId="{DB8F7C9E-1500-43AE-BB6F-089F9BB38682}" id="{214ED529-E84E-4AD1-A772-23062760DF06}">
    <text>average during activity</text>
  </threadedComment>
  <threadedComment ref="AO314" dT="2023-01-31T14:04:04.62" personId="{DB8F7C9E-1500-43AE-BB6F-089F9BB38682}" id="{765A3295-54B2-4072-95C8-3AC615316CE3}">
    <text>average during activity</text>
  </threadedComment>
  <threadedComment ref="V315" dT="2023-01-31T14:04:44.02" personId="{DB8F7C9E-1500-43AE-BB6F-089F9BB38682}" id="{A2C06F35-6951-4967-8D25-65FCD4DC10C5}">
    <text>average during activity</text>
  </threadedComment>
  <threadedComment ref="AO315" dT="2023-01-31T14:04:04.62" personId="{DB8F7C9E-1500-43AE-BB6F-089F9BB38682}" id="{43F67838-7B05-4E05-8557-B49E2B0A4FC6}">
    <text>average during activity</text>
  </threadedComment>
  <threadedComment ref="AS316" dT="2023-02-03T13:34:00.72" personId="{DB8F7C9E-1500-43AE-BB6F-089F9BB38682}" id="{F95B67AB-8FDF-4B8A-BCC7-E17F847D3649}">
    <text>seconds</text>
  </threadedComment>
  <threadedComment ref="AS317" dT="2023-02-03T13:34:00.72" personId="{DB8F7C9E-1500-43AE-BB6F-089F9BB38682}" id="{96BA5E5B-8359-46C6-8851-F4FD585877EC}">
    <text>seconds</text>
  </threadedComment>
  <threadedComment ref="BG486" dT="2024-03-07T12:35:02.08" personId="{DB8F7C9E-1500-43AE-BB6F-089F9BB38682}" id="{59FD6321-E2B0-472A-9863-0E24A9DE197D}">
    <text>Based on step + stride data</text>
  </threadedComment>
  <threadedComment ref="BK486" dT="2024-03-07T12:35:42.48" personId="{DB8F7C9E-1500-43AE-BB6F-089F9BB38682}" id="{A6572DAA-FD0D-466D-8413-1D10AD420309}">
    <text>Based on step + stride data</text>
  </threadedComment>
  <threadedComment ref="BG488" dT="2024-03-07T12:35:12.50" personId="{DB8F7C9E-1500-43AE-BB6F-089F9BB38682}" id="{B34BF752-88D2-4289-A733-C9EF19FFE84C}">
    <text>Based on step + stride data</text>
  </threadedComment>
  <threadedComment ref="BK488" dT="2023-09-19T20:15:13.71" personId="{DB8F7C9E-1500-43AE-BB6F-089F9BB38682}" id="{E8DE0A27-768C-4BDB-B849-29BF23F13D0C}">
    <text xml:space="preserve">Based on step and stride data
</text>
  </threadedComment>
  <threadedComment ref="BG489" dT="2024-03-07T12:34:58.31" personId="{DB8F7C9E-1500-43AE-BB6F-089F9BB38682}" id="{09EBD617-3EC5-4143-B0CB-5B554E4451B3}">
    <text>Based on step + stride data</text>
  </threadedComment>
  <threadedComment ref="BK489" dT="2024-03-07T12:35:38.44" personId="{DB8F7C9E-1500-43AE-BB6F-089F9BB38682}" id="{069BDCC3-52DE-409B-94C1-A20B3710330E}">
    <text>Based on step + stride data</text>
  </threadedComment>
  <threadedComment ref="V490" dT="2023-01-31T14:04:44.02" personId="{DB8F7C9E-1500-43AE-BB6F-089F9BB38682}" id="{C7B4C188-739C-405B-815A-0218E03157AD}">
    <text>average during activity</text>
  </threadedComment>
  <threadedComment ref="AO490" dT="2023-01-31T14:04:04.62" personId="{DB8F7C9E-1500-43AE-BB6F-089F9BB38682}" id="{479AE9FF-3EB4-47E4-88DE-5B9CF7383B07}">
    <text>average during activity</text>
  </threadedComment>
  <threadedComment ref="V491" dT="2023-01-31T14:04:44.02" personId="{DB8F7C9E-1500-43AE-BB6F-089F9BB38682}" id="{17E722C4-FA81-4672-A0FC-EA91C7C50374}">
    <text>average during activity</text>
  </threadedComment>
  <threadedComment ref="AO491" dT="2023-01-31T14:04:04.62" personId="{DB8F7C9E-1500-43AE-BB6F-089F9BB38682}" id="{6504760D-EF70-4A7A-A295-5AF28521E262}">
    <text>average during activity</text>
  </threadedComment>
  <threadedComment ref="AS495" dT="2023-02-03T13:34:00.72" personId="{DB8F7C9E-1500-43AE-BB6F-089F9BB38682}" id="{8275E1E9-F3D2-47E4-AC44-DC52837D6E70}">
    <text>seconds</text>
  </threadedComment>
  <threadedComment ref="AT495" dT="2023-02-03T13:34:00.72" personId="{DB8F7C9E-1500-43AE-BB6F-089F9BB38682}" id="{0C409CD3-39E3-4FB9-A7E5-E2EBDB0BB114}">
    <text>seconds</text>
  </threadedComment>
  <threadedComment ref="AS496" dT="2023-02-03T13:34:00.72" personId="{DB8F7C9E-1500-43AE-BB6F-089F9BB38682}" id="{D3375AD0-1242-47AE-8A1C-CC7127771D52}">
    <text>seconds</text>
  </threadedComment>
  <threadedComment ref="AS497" dT="2023-02-03T13:34:00.72" personId="{DB8F7C9E-1500-43AE-BB6F-089F9BB38682}" id="{30DBB9D2-753D-43D0-B63B-2359B2E228EE}">
    <text>seconds</text>
  </threadedComment>
  <threadedComment ref="AT497" dT="2023-02-03T13:34:00.72" personId="{DB8F7C9E-1500-43AE-BB6F-089F9BB38682}" id="{BA66434B-2870-43B7-A305-E323482DF35F}">
    <text>seconds</text>
  </threadedComment>
  <threadedComment ref="AS498" dT="2023-02-03T13:34:00.72" personId="{DB8F7C9E-1500-43AE-BB6F-089F9BB38682}" id="{9A33AAA7-D6B7-49BE-999C-61246F1F12D4}">
    <text>seconds</text>
  </threadedComment>
  <threadedComment ref="AS566" dT="2023-02-03T13:34:00.72" personId="{DB8F7C9E-1500-43AE-BB6F-089F9BB38682}" id="{39EC8B50-DEE6-4664-80EA-68D6F3E68C71}">
    <text>seconds</text>
  </threadedComment>
  <threadedComment ref="AS567" dT="2023-02-03T13:34:00.72" personId="{DB8F7C9E-1500-43AE-BB6F-089F9BB38682}" id="{26D327FA-C83D-4B29-AAEC-280D11650DCF}">
    <text>seconds</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6EE43-506D-4032-9AF7-F61BC9AEB090}">
  <dimension ref="A1:BV574"/>
  <sheetViews>
    <sheetView tabSelected="1" topLeftCell="AV250" zoomScale="55" zoomScaleNormal="55" workbookViewId="0">
      <selection activeCell="BC307" sqref="BC307"/>
    </sheetView>
  </sheetViews>
  <sheetFormatPr defaultColWidth="9.140625" defaultRowHeight="15" x14ac:dyDescent="0.25"/>
  <cols>
    <col min="1" max="1" width="11.28515625" bestFit="1" customWidth="1"/>
    <col min="2" max="2" width="19.5703125" bestFit="1" customWidth="1"/>
    <col min="3" max="4" width="11.42578125" bestFit="1" customWidth="1"/>
    <col min="5" max="5" width="15.85546875" bestFit="1" customWidth="1"/>
    <col min="6" max="6" width="20.85546875" customWidth="1"/>
    <col min="7" max="7" width="16.28515625" customWidth="1"/>
    <col min="8" max="8" width="9.5703125" customWidth="1"/>
    <col min="9" max="9" width="19.85546875" bestFit="1" customWidth="1"/>
    <col min="10" max="10" width="24.140625" customWidth="1"/>
    <col min="11" max="11" width="17.85546875" bestFit="1" customWidth="1"/>
    <col min="12" max="12" width="7" bestFit="1" customWidth="1"/>
    <col min="13" max="13" width="25.5703125" bestFit="1" customWidth="1"/>
    <col min="14" max="14" width="14.140625" customWidth="1"/>
    <col min="15" max="15" width="28.42578125" bestFit="1" customWidth="1"/>
    <col min="16" max="16" width="31.7109375" bestFit="1" customWidth="1"/>
    <col min="17" max="17" width="29.28515625" bestFit="1" customWidth="1"/>
    <col min="18" max="18" width="32.7109375" bestFit="1" customWidth="1"/>
    <col min="19" max="19" width="21.7109375" bestFit="1" customWidth="1"/>
    <col min="20" max="20" width="15.7109375" customWidth="1"/>
    <col min="21" max="21" width="14.140625" bestFit="1" customWidth="1"/>
    <col min="22" max="22" width="11.5703125" bestFit="1" customWidth="1"/>
    <col min="23" max="23" width="15" bestFit="1" customWidth="1"/>
    <col min="24" max="24" width="18.7109375" bestFit="1" customWidth="1"/>
    <col min="25" max="25" width="22.140625" bestFit="1" customWidth="1"/>
    <col min="26" max="26" width="19.7109375" bestFit="1" customWidth="1"/>
    <col min="27" max="27" width="23" bestFit="1" customWidth="1"/>
    <col min="28" max="28" width="27.5703125" customWidth="1"/>
    <col min="29" max="29" width="19.85546875" bestFit="1" customWidth="1"/>
    <col min="30" max="30" width="23.140625" bestFit="1" customWidth="1"/>
    <col min="31" max="31" width="20.7109375" bestFit="1" customWidth="1"/>
    <col min="32" max="32" width="24.140625" bestFit="1" customWidth="1"/>
    <col min="33" max="33" width="29.7109375" customWidth="1"/>
    <col min="34" max="34" width="22.85546875" customWidth="1"/>
    <col min="35" max="35" width="25.85546875" bestFit="1" customWidth="1"/>
    <col min="36" max="36" width="23.140625" bestFit="1" customWidth="1"/>
    <col min="37" max="37" width="26.5703125" bestFit="1" customWidth="1"/>
    <col min="38" max="38" width="33.7109375" customWidth="1"/>
    <col min="39" max="39" width="10.5703125" bestFit="1" customWidth="1"/>
    <col min="40" max="40" width="13.85546875" bestFit="1" customWidth="1"/>
    <col min="41" max="41" width="11.7109375" bestFit="1" customWidth="1"/>
    <col min="42" max="42" width="15.140625" bestFit="1" customWidth="1"/>
    <col min="43" max="43" width="22.28515625" bestFit="1" customWidth="1"/>
    <col min="44" max="44" width="25.7109375" bestFit="1" customWidth="1"/>
    <col min="45" max="45" width="32.42578125" customWidth="1"/>
    <col min="46" max="46" width="62" bestFit="1" customWidth="1"/>
    <col min="47" max="48" width="39.85546875" customWidth="1"/>
    <col min="49" max="49" width="26.42578125" bestFit="1" customWidth="1"/>
    <col min="50" max="50" width="17.5703125" bestFit="1" customWidth="1"/>
    <col min="51" max="51" width="18" bestFit="1" customWidth="1"/>
    <col min="52" max="52" width="29.7109375" bestFit="1" customWidth="1"/>
    <col min="53" max="53" width="28.28515625" bestFit="1" customWidth="1"/>
    <col min="54" max="54" width="64.7109375" bestFit="1" customWidth="1"/>
    <col min="55" max="55" width="67" bestFit="1" customWidth="1"/>
    <col min="56" max="56" width="37.42578125" bestFit="1" customWidth="1"/>
    <col min="57" max="57" width="31.7109375" bestFit="1" customWidth="1"/>
    <col min="58" max="58" width="60" bestFit="1" customWidth="1"/>
    <col min="59" max="59" width="35.140625" bestFit="1" customWidth="1"/>
    <col min="60" max="60" width="38.28515625" bestFit="1" customWidth="1"/>
    <col min="61" max="61" width="32.7109375" bestFit="1" customWidth="1"/>
    <col min="62" max="62" width="60" bestFit="1" customWidth="1"/>
    <col min="63" max="63" width="36.140625" bestFit="1" customWidth="1"/>
    <col min="64" max="64" width="19.5703125" bestFit="1" customWidth="1"/>
    <col min="65" max="65" width="20.42578125" bestFit="1" customWidth="1"/>
    <col min="66" max="66" width="27.85546875" customWidth="1"/>
    <col min="67" max="67" width="19.85546875" customWidth="1"/>
    <col min="68" max="68" width="30.7109375" customWidth="1"/>
    <col min="69" max="69" width="10.85546875" customWidth="1"/>
    <col min="70" max="74" width="17.7109375" bestFit="1" customWidth="1"/>
  </cols>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row>
    <row r="2" spans="1:74" x14ac:dyDescent="0.25">
      <c r="A2" t="s">
        <v>74</v>
      </c>
      <c r="B2" t="s">
        <v>75</v>
      </c>
      <c r="C2">
        <v>1</v>
      </c>
      <c r="D2">
        <v>1</v>
      </c>
      <c r="E2">
        <v>2</v>
      </c>
      <c r="F2" t="s">
        <v>434</v>
      </c>
      <c r="G2" t="s">
        <v>435</v>
      </c>
      <c r="H2">
        <v>2015</v>
      </c>
      <c r="I2" t="s">
        <v>78</v>
      </c>
      <c r="J2" t="s">
        <v>79</v>
      </c>
      <c r="K2" t="s">
        <v>80</v>
      </c>
      <c r="L2">
        <v>73.2</v>
      </c>
      <c r="N2" s="2">
        <v>29</v>
      </c>
      <c r="O2" s="2"/>
      <c r="P2" s="2"/>
      <c r="Q2" s="2"/>
      <c r="R2" s="2"/>
      <c r="S2" t="s">
        <v>82</v>
      </c>
      <c r="T2" t="s">
        <v>85</v>
      </c>
      <c r="V2" t="s">
        <v>436</v>
      </c>
      <c r="AS2" s="3">
        <v>2.94</v>
      </c>
      <c r="AT2" s="3">
        <v>0.82</v>
      </c>
      <c r="AU2" t="s">
        <v>437</v>
      </c>
      <c r="AV2" t="s">
        <v>438</v>
      </c>
      <c r="AW2" t="s">
        <v>105</v>
      </c>
      <c r="AX2" t="s">
        <v>119</v>
      </c>
      <c r="AY2" t="s">
        <v>120</v>
      </c>
      <c r="AZ2" t="s">
        <v>254</v>
      </c>
      <c r="BA2" t="s">
        <v>101</v>
      </c>
      <c r="BB2" t="s">
        <v>441</v>
      </c>
      <c r="BC2" t="s">
        <v>442</v>
      </c>
      <c r="BD2">
        <v>0.81</v>
      </c>
      <c r="BE2">
        <v>0.81</v>
      </c>
      <c r="BF2">
        <v>0.09</v>
      </c>
      <c r="BG2">
        <v>0.09</v>
      </c>
      <c r="BH2">
        <v>0.82</v>
      </c>
      <c r="BI2">
        <v>0.82</v>
      </c>
      <c r="BJ2">
        <v>0.11</v>
      </c>
      <c r="BK2">
        <v>0.11</v>
      </c>
      <c r="BL2">
        <v>17</v>
      </c>
      <c r="BM2" t="s">
        <v>95</v>
      </c>
      <c r="BN2">
        <v>0.03</v>
      </c>
      <c r="BQ2">
        <v>0.9</v>
      </c>
      <c r="BR2">
        <v>0</v>
      </c>
      <c r="BS2">
        <v>0.25</v>
      </c>
      <c r="BT2">
        <v>0.5</v>
      </c>
      <c r="BU2">
        <v>0.75</v>
      </c>
      <c r="BV2">
        <v>0.9</v>
      </c>
    </row>
    <row r="3" spans="1:74" x14ac:dyDescent="0.25">
      <c r="A3" t="s">
        <v>74</v>
      </c>
      <c r="B3" t="s">
        <v>75</v>
      </c>
      <c r="C3">
        <v>1</v>
      </c>
      <c r="D3">
        <v>1</v>
      </c>
      <c r="E3">
        <v>3</v>
      </c>
      <c r="F3" t="s">
        <v>434</v>
      </c>
      <c r="G3" t="s">
        <v>435</v>
      </c>
      <c r="H3">
        <v>2015</v>
      </c>
      <c r="I3" t="s">
        <v>78</v>
      </c>
      <c r="J3" t="s">
        <v>79</v>
      </c>
      <c r="K3" t="s">
        <v>80</v>
      </c>
      <c r="L3">
        <v>73.2</v>
      </c>
      <c r="N3" s="2">
        <v>29</v>
      </c>
      <c r="O3" s="2"/>
      <c r="P3" s="2"/>
      <c r="Q3" s="2"/>
      <c r="R3" s="2"/>
      <c r="S3" t="s">
        <v>82</v>
      </c>
      <c r="T3" t="s">
        <v>85</v>
      </c>
      <c r="V3" t="s">
        <v>436</v>
      </c>
      <c r="AS3" s="3">
        <v>2.94</v>
      </c>
      <c r="AT3" s="3">
        <v>0.82</v>
      </c>
      <c r="AU3" t="s">
        <v>437</v>
      </c>
      <c r="AV3" t="s">
        <v>438</v>
      </c>
      <c r="AW3" t="s">
        <v>105</v>
      </c>
      <c r="AX3" t="s">
        <v>119</v>
      </c>
      <c r="AY3" t="s">
        <v>120</v>
      </c>
      <c r="AZ3" t="s">
        <v>254</v>
      </c>
      <c r="BA3" t="s">
        <v>101</v>
      </c>
      <c r="BB3" t="s">
        <v>443</v>
      </c>
      <c r="BC3" t="s">
        <v>444</v>
      </c>
      <c r="BD3">
        <v>1</v>
      </c>
      <c r="BE3">
        <v>1</v>
      </c>
      <c r="BF3">
        <v>0.12</v>
      </c>
      <c r="BG3">
        <v>0.12</v>
      </c>
      <c r="BH3">
        <v>1.02</v>
      </c>
      <c r="BI3">
        <v>1.02</v>
      </c>
      <c r="BJ3">
        <v>0.15</v>
      </c>
      <c r="BK3">
        <v>0.15</v>
      </c>
      <c r="BL3">
        <v>17</v>
      </c>
      <c r="BM3" t="s">
        <v>95</v>
      </c>
      <c r="BN3">
        <v>0.15</v>
      </c>
      <c r="BQ3">
        <v>0.56000000000000005</v>
      </c>
      <c r="BR3">
        <v>0</v>
      </c>
      <c r="BS3">
        <v>0.25</v>
      </c>
      <c r="BT3">
        <v>0.5</v>
      </c>
      <c r="BU3">
        <v>0.75</v>
      </c>
      <c r="BV3">
        <v>0.9</v>
      </c>
    </row>
    <row r="4" spans="1:74" x14ac:dyDescent="0.25">
      <c r="A4" t="s">
        <v>74</v>
      </c>
      <c r="B4" t="s">
        <v>75</v>
      </c>
      <c r="C4">
        <v>1</v>
      </c>
      <c r="D4">
        <v>1</v>
      </c>
      <c r="E4">
        <v>4</v>
      </c>
      <c r="F4" t="s">
        <v>434</v>
      </c>
      <c r="G4" t="s">
        <v>435</v>
      </c>
      <c r="H4">
        <v>2015</v>
      </c>
      <c r="I4" t="s">
        <v>78</v>
      </c>
      <c r="J4" t="s">
        <v>79</v>
      </c>
      <c r="K4" t="s">
        <v>80</v>
      </c>
      <c r="L4">
        <v>73.2</v>
      </c>
      <c r="N4" s="2">
        <v>29</v>
      </c>
      <c r="O4" s="2"/>
      <c r="P4" s="2"/>
      <c r="Q4" s="2"/>
      <c r="R4" s="2"/>
      <c r="S4" t="s">
        <v>82</v>
      </c>
      <c r="T4" t="s">
        <v>85</v>
      </c>
      <c r="V4" t="s">
        <v>436</v>
      </c>
      <c r="AS4" s="3">
        <v>2.94</v>
      </c>
      <c r="AT4" s="3">
        <v>0.82</v>
      </c>
      <c r="AU4" t="s">
        <v>437</v>
      </c>
      <c r="AV4" t="s">
        <v>438</v>
      </c>
      <c r="AW4" t="s">
        <v>105</v>
      </c>
      <c r="AX4" t="s">
        <v>119</v>
      </c>
      <c r="AY4" t="s">
        <v>120</v>
      </c>
      <c r="AZ4" t="s">
        <v>254</v>
      </c>
      <c r="BA4" t="s">
        <v>101</v>
      </c>
      <c r="BB4" t="s">
        <v>445</v>
      </c>
      <c r="BC4" t="s">
        <v>446</v>
      </c>
      <c r="BD4">
        <v>0.81</v>
      </c>
      <c r="BE4">
        <v>0.81</v>
      </c>
      <c r="BF4">
        <v>0.13</v>
      </c>
      <c r="BG4">
        <v>0.13</v>
      </c>
      <c r="BH4">
        <v>0.8</v>
      </c>
      <c r="BI4">
        <v>0.8</v>
      </c>
      <c r="BJ4">
        <v>0.1</v>
      </c>
      <c r="BK4">
        <v>0.1</v>
      </c>
      <c r="BL4">
        <v>17</v>
      </c>
      <c r="BM4" t="s">
        <v>95</v>
      </c>
      <c r="BN4">
        <v>0.15</v>
      </c>
      <c r="BQ4">
        <v>0.56000000000000005</v>
      </c>
      <c r="BR4">
        <v>0</v>
      </c>
      <c r="BS4">
        <v>0.25</v>
      </c>
      <c r="BT4">
        <v>0.5</v>
      </c>
      <c r="BU4">
        <v>0.75</v>
      </c>
      <c r="BV4">
        <v>0.9</v>
      </c>
    </row>
    <row r="5" spans="1:74" x14ac:dyDescent="0.25">
      <c r="A5" t="s">
        <v>74</v>
      </c>
      <c r="B5" t="s">
        <v>75</v>
      </c>
      <c r="C5">
        <v>1</v>
      </c>
      <c r="D5">
        <v>1</v>
      </c>
      <c r="E5">
        <v>5</v>
      </c>
      <c r="F5" t="s">
        <v>434</v>
      </c>
      <c r="G5" t="s">
        <v>435</v>
      </c>
      <c r="H5">
        <v>2015</v>
      </c>
      <c r="I5" t="s">
        <v>78</v>
      </c>
      <c r="J5" t="s">
        <v>79</v>
      </c>
      <c r="K5" t="s">
        <v>80</v>
      </c>
      <c r="L5">
        <v>73.2</v>
      </c>
      <c r="N5" s="2">
        <v>29</v>
      </c>
      <c r="O5" s="2"/>
      <c r="P5" s="2"/>
      <c r="Q5" s="2"/>
      <c r="R5" s="2"/>
      <c r="S5" t="s">
        <v>82</v>
      </c>
      <c r="T5" t="s">
        <v>85</v>
      </c>
      <c r="V5" t="s">
        <v>436</v>
      </c>
      <c r="AS5" s="3">
        <v>2.94</v>
      </c>
      <c r="AT5" s="3">
        <v>0.82</v>
      </c>
      <c r="AU5" t="s">
        <v>437</v>
      </c>
      <c r="AV5" t="s">
        <v>438</v>
      </c>
      <c r="AW5" t="s">
        <v>105</v>
      </c>
      <c r="AX5" t="s">
        <v>119</v>
      </c>
      <c r="AY5" t="s">
        <v>120</v>
      </c>
      <c r="AZ5" t="s">
        <v>254</v>
      </c>
      <c r="BA5" t="s">
        <v>101</v>
      </c>
      <c r="BB5" t="s">
        <v>447</v>
      </c>
      <c r="BC5" t="s">
        <v>448</v>
      </c>
      <c r="BD5">
        <v>1.014</v>
      </c>
      <c r="BE5">
        <v>1.014</v>
      </c>
      <c r="BF5">
        <v>0.185</v>
      </c>
      <c r="BG5">
        <v>0.185</v>
      </c>
      <c r="BH5">
        <v>1.02</v>
      </c>
      <c r="BI5">
        <v>1.02</v>
      </c>
      <c r="BJ5">
        <v>0.23799999999999999</v>
      </c>
      <c r="BK5">
        <v>0.23799999999999999</v>
      </c>
      <c r="BL5">
        <v>17</v>
      </c>
      <c r="BM5" t="s">
        <v>95</v>
      </c>
      <c r="BN5">
        <v>0.15</v>
      </c>
      <c r="BQ5">
        <v>0.55000000000000004</v>
      </c>
      <c r="BR5">
        <v>0</v>
      </c>
      <c r="BS5">
        <v>0.25</v>
      </c>
      <c r="BT5">
        <v>0.5</v>
      </c>
      <c r="BU5">
        <v>0.75</v>
      </c>
      <c r="BV5">
        <v>0.9</v>
      </c>
    </row>
    <row r="6" spans="1:74" x14ac:dyDescent="0.25">
      <c r="A6" t="s">
        <v>74</v>
      </c>
      <c r="B6" t="s">
        <v>75</v>
      </c>
      <c r="C6">
        <v>1</v>
      </c>
      <c r="D6">
        <v>1</v>
      </c>
      <c r="E6">
        <v>9</v>
      </c>
      <c r="F6" t="s">
        <v>434</v>
      </c>
      <c r="G6" t="s">
        <v>435</v>
      </c>
      <c r="H6">
        <v>2015</v>
      </c>
      <c r="I6" t="s">
        <v>78</v>
      </c>
      <c r="J6" t="s">
        <v>79</v>
      </c>
      <c r="K6" t="s">
        <v>80</v>
      </c>
      <c r="L6">
        <v>73.2</v>
      </c>
      <c r="N6" s="2">
        <v>29</v>
      </c>
      <c r="O6" s="2"/>
      <c r="P6" s="2"/>
      <c r="Q6" s="2"/>
      <c r="R6" s="2"/>
      <c r="S6" t="s">
        <v>82</v>
      </c>
      <c r="T6" t="s">
        <v>85</v>
      </c>
      <c r="V6" t="s">
        <v>436</v>
      </c>
      <c r="AS6" s="3">
        <v>2.94</v>
      </c>
      <c r="AT6" s="3">
        <v>0.82</v>
      </c>
      <c r="AU6" t="s">
        <v>437</v>
      </c>
      <c r="AV6" t="s">
        <v>438</v>
      </c>
      <c r="AW6" t="s">
        <v>105</v>
      </c>
      <c r="AX6" t="s">
        <v>119</v>
      </c>
      <c r="AY6" t="s">
        <v>120</v>
      </c>
      <c r="AZ6" t="s">
        <v>254</v>
      </c>
      <c r="BA6" t="s">
        <v>101</v>
      </c>
      <c r="BB6" t="s">
        <v>605</v>
      </c>
      <c r="BC6" t="s">
        <v>605</v>
      </c>
      <c r="BD6">
        <v>1.9E-2</v>
      </c>
      <c r="BE6">
        <v>1.9E-2</v>
      </c>
      <c r="BF6">
        <v>6.0000000000000001E-3</v>
      </c>
      <c r="BG6">
        <v>6.0000000000000001E-3</v>
      </c>
      <c r="BH6">
        <v>1.7000000000000001E-2</v>
      </c>
      <c r="BI6">
        <v>1.7000000000000001E-2</v>
      </c>
      <c r="BJ6">
        <v>5.0000000000000001E-3</v>
      </c>
      <c r="BK6">
        <v>5.0000000000000001E-3</v>
      </c>
      <c r="BL6">
        <v>17</v>
      </c>
      <c r="BM6" t="s">
        <v>95</v>
      </c>
      <c r="BN6">
        <v>0.47</v>
      </c>
      <c r="BQ6">
        <v>7.0000000000000007E-2</v>
      </c>
      <c r="BR6">
        <v>0</v>
      </c>
      <c r="BS6">
        <v>0.25</v>
      </c>
      <c r="BT6">
        <v>0.5</v>
      </c>
      <c r="BU6">
        <v>0.75</v>
      </c>
      <c r="BV6">
        <v>0.9</v>
      </c>
    </row>
    <row r="7" spans="1:74" x14ac:dyDescent="0.25">
      <c r="A7" t="s">
        <v>74</v>
      </c>
      <c r="B7" t="s">
        <v>75</v>
      </c>
      <c r="C7">
        <v>1</v>
      </c>
      <c r="D7">
        <v>1</v>
      </c>
      <c r="E7">
        <v>10</v>
      </c>
      <c r="F7" t="s">
        <v>434</v>
      </c>
      <c r="G7" t="s">
        <v>435</v>
      </c>
      <c r="H7">
        <v>2015</v>
      </c>
      <c r="I7" t="s">
        <v>78</v>
      </c>
      <c r="J7" t="s">
        <v>79</v>
      </c>
      <c r="K7" t="s">
        <v>80</v>
      </c>
      <c r="L7">
        <v>73.2</v>
      </c>
      <c r="N7" s="2">
        <v>29</v>
      </c>
      <c r="O7" s="2"/>
      <c r="P7" s="2"/>
      <c r="Q7" s="2"/>
      <c r="R7" s="2"/>
      <c r="S7" t="s">
        <v>82</v>
      </c>
      <c r="T7" t="s">
        <v>85</v>
      </c>
      <c r="V7" t="s">
        <v>436</v>
      </c>
      <c r="AS7" s="3">
        <v>2.94</v>
      </c>
      <c r="AT7" s="3">
        <v>0.82</v>
      </c>
      <c r="AU7" t="s">
        <v>437</v>
      </c>
      <c r="AV7" t="s">
        <v>438</v>
      </c>
      <c r="AW7" t="s">
        <v>105</v>
      </c>
      <c r="AX7" t="s">
        <v>119</v>
      </c>
      <c r="AY7" t="s">
        <v>120</v>
      </c>
      <c r="AZ7" t="s">
        <v>254</v>
      </c>
      <c r="BA7" t="s">
        <v>101</v>
      </c>
      <c r="BB7" t="s">
        <v>606</v>
      </c>
      <c r="BC7" t="s">
        <v>606</v>
      </c>
      <c r="BD7">
        <v>1.7999999999999999E-2</v>
      </c>
      <c r="BE7">
        <v>1.7999999999999999E-2</v>
      </c>
      <c r="BF7">
        <v>5.0000000000000001E-3</v>
      </c>
      <c r="BG7">
        <v>5.0000000000000001E-3</v>
      </c>
      <c r="BH7">
        <v>1.7999999999999999E-2</v>
      </c>
      <c r="BI7">
        <v>1.7999999999999999E-2</v>
      </c>
      <c r="BJ7">
        <v>5.0000000000000001E-3</v>
      </c>
      <c r="BK7">
        <v>5.0000000000000001E-3</v>
      </c>
      <c r="BL7">
        <v>17</v>
      </c>
      <c r="BM7" t="s">
        <v>95</v>
      </c>
      <c r="BN7">
        <v>0.06</v>
      </c>
      <c r="BQ7">
        <v>0.78</v>
      </c>
      <c r="BR7">
        <v>0</v>
      </c>
      <c r="BS7">
        <v>0.25</v>
      </c>
      <c r="BT7">
        <v>0.5</v>
      </c>
      <c r="BU7">
        <v>0.75</v>
      </c>
      <c r="BV7">
        <v>0.9</v>
      </c>
    </row>
    <row r="8" spans="1:74" x14ac:dyDescent="0.25">
      <c r="A8" t="s">
        <v>74</v>
      </c>
      <c r="B8" t="s">
        <v>75</v>
      </c>
      <c r="C8">
        <v>3</v>
      </c>
      <c r="D8">
        <v>3</v>
      </c>
      <c r="E8">
        <v>22</v>
      </c>
      <c r="F8" t="s">
        <v>113</v>
      </c>
      <c r="G8" t="s">
        <v>114</v>
      </c>
      <c r="H8">
        <v>2014</v>
      </c>
      <c r="I8" t="s">
        <v>78</v>
      </c>
      <c r="J8" t="s">
        <v>79</v>
      </c>
      <c r="K8" t="s">
        <v>80</v>
      </c>
      <c r="L8">
        <v>64</v>
      </c>
      <c r="M8" t="s">
        <v>115</v>
      </c>
      <c r="N8" s="2">
        <v>100</v>
      </c>
      <c r="O8" s="2"/>
      <c r="P8" s="2"/>
      <c r="Q8" s="2"/>
      <c r="R8" s="2"/>
      <c r="S8" t="s">
        <v>116</v>
      </c>
      <c r="T8" t="s">
        <v>85</v>
      </c>
      <c r="V8" s="8">
        <v>18.600000000000001</v>
      </c>
      <c r="W8">
        <v>1.6</v>
      </c>
      <c r="AH8" s="3">
        <v>2420.0700000000002</v>
      </c>
      <c r="AI8">
        <v>929.41</v>
      </c>
      <c r="AJ8">
        <v>2223.84</v>
      </c>
      <c r="AK8">
        <v>633.16</v>
      </c>
      <c r="AL8" t="s">
        <v>117</v>
      </c>
      <c r="AS8">
        <v>4.8</v>
      </c>
      <c r="AT8">
        <v>3.43</v>
      </c>
      <c r="AV8" t="s">
        <v>118</v>
      </c>
      <c r="AW8" t="s">
        <v>105</v>
      </c>
      <c r="AX8" t="s">
        <v>119</v>
      </c>
      <c r="AY8" t="s">
        <v>120</v>
      </c>
      <c r="AZ8" t="s">
        <v>90</v>
      </c>
      <c r="BA8" t="s">
        <v>101</v>
      </c>
      <c r="BB8" t="s">
        <v>330</v>
      </c>
      <c r="BC8" t="s">
        <v>173</v>
      </c>
      <c r="BD8">
        <v>9.9700000000000006</v>
      </c>
      <c r="BE8">
        <v>9.9700000000000006</v>
      </c>
      <c r="BF8">
        <v>2.6</v>
      </c>
      <c r="BG8">
        <v>2.6</v>
      </c>
      <c r="BH8">
        <v>10.96</v>
      </c>
      <c r="BI8">
        <v>10.96</v>
      </c>
      <c r="BJ8">
        <v>2.71</v>
      </c>
      <c r="BK8">
        <v>2.71</v>
      </c>
      <c r="BL8">
        <v>20</v>
      </c>
      <c r="BO8" t="s">
        <v>123</v>
      </c>
      <c r="BQ8">
        <v>1E-3</v>
      </c>
      <c r="BR8">
        <v>0</v>
      </c>
      <c r="BS8">
        <v>0.25</v>
      </c>
      <c r="BT8">
        <v>0.5</v>
      </c>
      <c r="BU8">
        <v>0.75</v>
      </c>
      <c r="BV8">
        <v>0.9</v>
      </c>
    </row>
    <row r="9" spans="1:74" x14ac:dyDescent="0.25">
      <c r="A9" t="s">
        <v>74</v>
      </c>
      <c r="B9" t="s">
        <v>75</v>
      </c>
      <c r="C9">
        <v>3</v>
      </c>
      <c r="D9">
        <v>3</v>
      </c>
      <c r="E9">
        <v>26</v>
      </c>
      <c r="F9" t="s">
        <v>113</v>
      </c>
      <c r="G9" t="s">
        <v>114</v>
      </c>
      <c r="H9">
        <v>2014</v>
      </c>
      <c r="I9" t="s">
        <v>78</v>
      </c>
      <c r="J9" t="s">
        <v>79</v>
      </c>
      <c r="K9" t="s">
        <v>80</v>
      </c>
      <c r="L9">
        <v>74.5</v>
      </c>
      <c r="M9" t="s">
        <v>130</v>
      </c>
      <c r="N9" s="2">
        <v>100</v>
      </c>
      <c r="O9" s="2"/>
      <c r="P9" s="2"/>
      <c r="Q9" s="2"/>
      <c r="R9" s="2"/>
      <c r="S9" t="s">
        <v>116</v>
      </c>
      <c r="T9" t="s">
        <v>85</v>
      </c>
      <c r="V9" s="8">
        <v>17.39</v>
      </c>
      <c r="W9">
        <v>1.61</v>
      </c>
      <c r="AH9">
        <v>2765.02</v>
      </c>
      <c r="AI9">
        <v>935.44</v>
      </c>
      <c r="AJ9">
        <v>2433.96</v>
      </c>
      <c r="AK9">
        <v>711.76</v>
      </c>
      <c r="AL9" t="s">
        <v>117</v>
      </c>
      <c r="AS9">
        <v>3</v>
      </c>
      <c r="AT9">
        <v>2.4900000000000002</v>
      </c>
      <c r="AV9" t="s">
        <v>118</v>
      </c>
      <c r="AW9" t="s">
        <v>105</v>
      </c>
      <c r="AX9" t="s">
        <v>119</v>
      </c>
      <c r="AY9" t="s">
        <v>120</v>
      </c>
      <c r="AZ9" t="s">
        <v>90</v>
      </c>
      <c r="BA9" t="s">
        <v>101</v>
      </c>
      <c r="BB9" t="s">
        <v>330</v>
      </c>
      <c r="BC9" t="s">
        <v>173</v>
      </c>
      <c r="BD9">
        <v>10.220000000000001</v>
      </c>
      <c r="BE9">
        <v>10.220000000000001</v>
      </c>
      <c r="BF9">
        <v>2.5</v>
      </c>
      <c r="BG9">
        <v>2.5</v>
      </c>
      <c r="BH9">
        <v>11.1</v>
      </c>
      <c r="BI9">
        <v>11.1</v>
      </c>
      <c r="BJ9">
        <v>2.67</v>
      </c>
      <c r="BK9">
        <v>2.67</v>
      </c>
      <c r="BL9">
        <v>20</v>
      </c>
      <c r="BO9" t="s">
        <v>123</v>
      </c>
      <c r="BQ9">
        <v>1E-3</v>
      </c>
      <c r="BR9">
        <v>0</v>
      </c>
      <c r="BS9">
        <v>0.25</v>
      </c>
      <c r="BT9">
        <v>0.5</v>
      </c>
      <c r="BU9">
        <v>0.75</v>
      </c>
      <c r="BV9">
        <v>0.9</v>
      </c>
    </row>
    <row r="10" spans="1:74" x14ac:dyDescent="0.25">
      <c r="A10" t="s">
        <v>74</v>
      </c>
      <c r="B10" t="s">
        <v>75</v>
      </c>
      <c r="C10">
        <v>4</v>
      </c>
      <c r="D10">
        <v>4</v>
      </c>
      <c r="E10">
        <v>30</v>
      </c>
      <c r="F10" t="s">
        <v>176</v>
      </c>
      <c r="G10" t="s">
        <v>177</v>
      </c>
      <c r="H10">
        <v>2022</v>
      </c>
      <c r="I10" t="s">
        <v>78</v>
      </c>
      <c r="J10" t="s">
        <v>79</v>
      </c>
      <c r="K10" t="s">
        <v>80</v>
      </c>
      <c r="L10">
        <v>69.5</v>
      </c>
      <c r="M10" t="s">
        <v>147</v>
      </c>
      <c r="N10" s="2">
        <v>47.1</v>
      </c>
      <c r="O10" s="2"/>
      <c r="P10" s="2"/>
      <c r="Q10" s="2"/>
      <c r="R10" s="2"/>
      <c r="S10" s="7" t="s">
        <v>116</v>
      </c>
      <c r="T10">
        <v>7.3</v>
      </c>
      <c r="U10">
        <v>1.8</v>
      </c>
      <c r="V10">
        <v>17.600000000000001</v>
      </c>
      <c r="W10">
        <v>1.4</v>
      </c>
      <c r="X10">
        <v>97</v>
      </c>
      <c r="Y10">
        <v>43.3</v>
      </c>
      <c r="Z10">
        <v>79.400000000000006</v>
      </c>
      <c r="AA10">
        <v>40.299999999999997</v>
      </c>
      <c r="AB10" t="s">
        <v>178</v>
      </c>
      <c r="AS10">
        <v>17.356666700000002</v>
      </c>
      <c r="AT10">
        <v>12.6</v>
      </c>
      <c r="AU10" t="s">
        <v>179</v>
      </c>
      <c r="AV10" t="s">
        <v>118</v>
      </c>
      <c r="AW10" t="s">
        <v>105</v>
      </c>
      <c r="AX10" t="s">
        <v>88</v>
      </c>
      <c r="AY10" t="s">
        <v>120</v>
      </c>
      <c r="AZ10" t="s">
        <v>90</v>
      </c>
      <c r="BA10" t="s">
        <v>101</v>
      </c>
      <c r="BB10" t="s">
        <v>332</v>
      </c>
      <c r="BC10" t="s">
        <v>333</v>
      </c>
      <c r="BD10">
        <v>0.34</v>
      </c>
      <c r="BE10">
        <v>0.34</v>
      </c>
      <c r="BF10">
        <v>7.0000000000000007E-2</v>
      </c>
      <c r="BG10">
        <v>7.0000000000000007E-2</v>
      </c>
      <c r="BH10">
        <v>0.35</v>
      </c>
      <c r="BI10">
        <v>0.35</v>
      </c>
      <c r="BJ10">
        <v>0.09</v>
      </c>
      <c r="BK10">
        <v>0.09</v>
      </c>
      <c r="BL10">
        <v>17</v>
      </c>
      <c r="BR10">
        <v>0</v>
      </c>
      <c r="BS10">
        <v>0.25</v>
      </c>
      <c r="BT10">
        <v>0.5</v>
      </c>
      <c r="BU10">
        <v>0.75</v>
      </c>
      <c r="BV10">
        <v>0.9</v>
      </c>
    </row>
    <row r="11" spans="1:74" x14ac:dyDescent="0.25">
      <c r="A11" t="s">
        <v>74</v>
      </c>
      <c r="B11" t="s">
        <v>75</v>
      </c>
      <c r="C11">
        <v>4</v>
      </c>
      <c r="D11">
        <v>4</v>
      </c>
      <c r="E11">
        <v>31</v>
      </c>
      <c r="F11" t="s">
        <v>176</v>
      </c>
      <c r="G11" t="s">
        <v>177</v>
      </c>
      <c r="H11">
        <v>2022</v>
      </c>
      <c r="I11" t="s">
        <v>78</v>
      </c>
      <c r="J11" t="s">
        <v>79</v>
      </c>
      <c r="K11" t="s">
        <v>80</v>
      </c>
      <c r="L11">
        <v>69.5</v>
      </c>
      <c r="M11" t="s">
        <v>147</v>
      </c>
      <c r="N11" s="2">
        <v>47.1</v>
      </c>
      <c r="O11" s="2"/>
      <c r="P11" s="2"/>
      <c r="Q11" s="2"/>
      <c r="R11" s="2"/>
      <c r="S11" s="7" t="s">
        <v>116</v>
      </c>
      <c r="T11">
        <v>7.3</v>
      </c>
      <c r="U11">
        <v>1.8</v>
      </c>
      <c r="V11">
        <v>17.600000000000001</v>
      </c>
      <c r="W11">
        <v>1.4</v>
      </c>
      <c r="X11">
        <v>97</v>
      </c>
      <c r="Y11">
        <v>43.3</v>
      </c>
      <c r="Z11">
        <v>79.400000000000006</v>
      </c>
      <c r="AA11">
        <v>40.299999999999997</v>
      </c>
      <c r="AB11" t="s">
        <v>178</v>
      </c>
      <c r="AS11">
        <v>17.356666700000002</v>
      </c>
      <c r="AT11">
        <v>12.6</v>
      </c>
      <c r="AU11" t="s">
        <v>179</v>
      </c>
      <c r="AV11" t="s">
        <v>118</v>
      </c>
      <c r="AW11" t="s">
        <v>105</v>
      </c>
      <c r="AX11" t="s">
        <v>88</v>
      </c>
      <c r="AY11" t="s">
        <v>120</v>
      </c>
      <c r="AZ11" t="s">
        <v>511</v>
      </c>
      <c r="BA11" t="s">
        <v>101</v>
      </c>
      <c r="BB11" t="s">
        <v>512</v>
      </c>
      <c r="BC11" t="s">
        <v>512</v>
      </c>
      <c r="BD11">
        <v>0.17</v>
      </c>
      <c r="BE11">
        <v>0.17</v>
      </c>
      <c r="BF11">
        <v>0.04</v>
      </c>
      <c r="BG11">
        <v>0.04</v>
      </c>
      <c r="BH11">
        <v>0.18</v>
      </c>
      <c r="BI11">
        <v>0.18</v>
      </c>
      <c r="BJ11">
        <v>0.06</v>
      </c>
      <c r="BK11">
        <v>0.06</v>
      </c>
      <c r="BL11">
        <v>17</v>
      </c>
      <c r="BO11" t="s">
        <v>513</v>
      </c>
      <c r="BR11">
        <v>0</v>
      </c>
      <c r="BS11">
        <v>0.25</v>
      </c>
      <c r="BT11">
        <v>0.5</v>
      </c>
      <c r="BU11">
        <v>0.75</v>
      </c>
      <c r="BV11">
        <v>0.9</v>
      </c>
    </row>
    <row r="12" spans="1:74" x14ac:dyDescent="0.25">
      <c r="A12" t="s">
        <v>74</v>
      </c>
      <c r="B12" t="s">
        <v>75</v>
      </c>
      <c r="C12">
        <v>4</v>
      </c>
      <c r="D12">
        <v>4</v>
      </c>
      <c r="E12">
        <v>32</v>
      </c>
      <c r="F12" t="s">
        <v>176</v>
      </c>
      <c r="G12" t="s">
        <v>177</v>
      </c>
      <c r="H12">
        <v>2022</v>
      </c>
      <c r="I12" t="s">
        <v>78</v>
      </c>
      <c r="J12" t="s">
        <v>79</v>
      </c>
      <c r="K12" t="s">
        <v>80</v>
      </c>
      <c r="L12">
        <v>69.5</v>
      </c>
      <c r="M12" t="s">
        <v>147</v>
      </c>
      <c r="N12" s="2">
        <v>47.1</v>
      </c>
      <c r="O12" s="2"/>
      <c r="P12" s="2"/>
      <c r="Q12" s="2"/>
      <c r="R12" s="2"/>
      <c r="S12" s="7" t="s">
        <v>116</v>
      </c>
      <c r="T12">
        <v>7.3</v>
      </c>
      <c r="U12">
        <v>1.8</v>
      </c>
      <c r="V12">
        <v>17.600000000000001</v>
      </c>
      <c r="W12">
        <v>1.4</v>
      </c>
      <c r="X12">
        <v>97</v>
      </c>
      <c r="Y12">
        <v>43.3</v>
      </c>
      <c r="Z12">
        <v>79.400000000000006</v>
      </c>
      <c r="AA12">
        <v>40.299999999999997</v>
      </c>
      <c r="AB12" t="s">
        <v>178</v>
      </c>
      <c r="AS12">
        <v>17.356666700000002</v>
      </c>
      <c r="AT12">
        <v>12.6</v>
      </c>
      <c r="AU12" t="s">
        <v>179</v>
      </c>
      <c r="AV12" t="s">
        <v>118</v>
      </c>
      <c r="AW12" t="s">
        <v>105</v>
      </c>
      <c r="AX12" t="s">
        <v>88</v>
      </c>
      <c r="AY12" t="s">
        <v>120</v>
      </c>
      <c r="AZ12" t="s">
        <v>511</v>
      </c>
      <c r="BA12" t="s">
        <v>101</v>
      </c>
      <c r="BB12" t="s">
        <v>514</v>
      </c>
      <c r="BC12" t="s">
        <v>514</v>
      </c>
      <c r="BD12">
        <v>0.56999999999999995</v>
      </c>
      <c r="BE12">
        <v>0.56999999999999995</v>
      </c>
      <c r="BF12">
        <v>0.12</v>
      </c>
      <c r="BG12">
        <v>0.12</v>
      </c>
      <c r="BH12">
        <v>0.6</v>
      </c>
      <c r="BI12">
        <v>0.6</v>
      </c>
      <c r="BJ12">
        <v>0.11</v>
      </c>
      <c r="BK12">
        <v>0.11</v>
      </c>
      <c r="BL12">
        <v>17</v>
      </c>
      <c r="BR12">
        <v>0</v>
      </c>
      <c r="BS12">
        <v>0.25</v>
      </c>
      <c r="BT12">
        <v>0.5</v>
      </c>
      <c r="BU12">
        <v>0.75</v>
      </c>
      <c r="BV12">
        <v>0.9</v>
      </c>
    </row>
    <row r="13" spans="1:74" x14ac:dyDescent="0.25">
      <c r="A13" t="s">
        <v>74</v>
      </c>
      <c r="B13" t="s">
        <v>75</v>
      </c>
      <c r="C13">
        <v>5</v>
      </c>
      <c r="D13">
        <v>5</v>
      </c>
      <c r="E13">
        <v>42</v>
      </c>
      <c r="F13" t="s">
        <v>132</v>
      </c>
      <c r="G13" t="s">
        <v>133</v>
      </c>
      <c r="H13">
        <v>2018</v>
      </c>
      <c r="I13" t="s">
        <v>78</v>
      </c>
      <c r="J13" t="s">
        <v>79</v>
      </c>
      <c r="K13" t="s">
        <v>80</v>
      </c>
      <c r="L13">
        <v>67</v>
      </c>
      <c r="M13" t="s">
        <v>134</v>
      </c>
      <c r="N13" s="2">
        <v>20</v>
      </c>
      <c r="O13" s="2"/>
      <c r="P13" s="2"/>
      <c r="Q13" s="2"/>
      <c r="R13" s="2"/>
      <c r="AM13">
        <v>77.099999999999994</v>
      </c>
      <c r="AN13">
        <v>9.4</v>
      </c>
      <c r="AO13">
        <v>100.3</v>
      </c>
      <c r="AP13">
        <v>13.1</v>
      </c>
      <c r="AS13">
        <v>30</v>
      </c>
      <c r="AU13" t="s">
        <v>135</v>
      </c>
      <c r="AV13" t="s">
        <v>136</v>
      </c>
      <c r="AW13" t="s">
        <v>137</v>
      </c>
      <c r="AX13" t="s">
        <v>88</v>
      </c>
      <c r="AY13" t="s">
        <v>89</v>
      </c>
      <c r="AZ13" t="s">
        <v>90</v>
      </c>
      <c r="BA13" t="s">
        <v>101</v>
      </c>
      <c r="BB13" t="s">
        <v>172</v>
      </c>
      <c r="BC13" t="s">
        <v>173</v>
      </c>
      <c r="BD13" s="5">
        <v>0.14976</v>
      </c>
      <c r="BE13">
        <f>Tabel1345[[#This Row],[dependent_variable_value_pre_RAW]]*100</f>
        <v>14.976000000000001</v>
      </c>
      <c r="BF13" s="5">
        <v>2.4129690414815788E-2</v>
      </c>
      <c r="BG13">
        <f>Tabel1345[[#This Row],[dependent_variable_value_pre_SD_RAW]]*100</f>
        <v>2.412969041481579</v>
      </c>
      <c r="BH13" s="5">
        <v>0.1476966666666667</v>
      </c>
      <c r="BI13">
        <f>Tabel1345[[#This Row],[dependent_variable_value_post_RAW]]*100</f>
        <v>14.769666666666669</v>
      </c>
      <c r="BJ13" s="5">
        <v>2.3788892478061055E-2</v>
      </c>
      <c r="BK13">
        <f>Tabel1345[[#This Row],[dependent_variable_value_post_SD_RAW]]*100</f>
        <v>2.3788892478061054</v>
      </c>
      <c r="BL13">
        <v>15</v>
      </c>
      <c r="BR13">
        <v>0</v>
      </c>
      <c r="BS13">
        <v>0.25</v>
      </c>
      <c r="BT13">
        <v>0.5</v>
      </c>
      <c r="BU13">
        <v>0.75</v>
      </c>
      <c r="BV13">
        <v>0.9</v>
      </c>
    </row>
    <row r="14" spans="1:74" x14ac:dyDescent="0.25">
      <c r="A14" t="s">
        <v>74</v>
      </c>
      <c r="B14" t="s">
        <v>75</v>
      </c>
      <c r="C14">
        <v>5</v>
      </c>
      <c r="D14">
        <v>5</v>
      </c>
      <c r="E14">
        <v>55</v>
      </c>
      <c r="F14" t="s">
        <v>132</v>
      </c>
      <c r="G14" t="s">
        <v>133</v>
      </c>
      <c r="H14">
        <v>2018</v>
      </c>
      <c r="I14" t="s">
        <v>78</v>
      </c>
      <c r="J14" t="s">
        <v>79</v>
      </c>
      <c r="K14" t="s">
        <v>80</v>
      </c>
      <c r="L14">
        <v>68</v>
      </c>
      <c r="M14" t="s">
        <v>163</v>
      </c>
      <c r="N14" s="2">
        <v>0</v>
      </c>
      <c r="O14" s="2"/>
      <c r="P14" s="2"/>
      <c r="Q14" s="2"/>
      <c r="R14" s="2"/>
      <c r="AM14">
        <v>80.900000000000006</v>
      </c>
      <c r="AN14">
        <v>14.6</v>
      </c>
      <c r="AO14">
        <v>104.1</v>
      </c>
      <c r="AP14">
        <v>17.2</v>
      </c>
      <c r="AS14">
        <v>30</v>
      </c>
      <c r="AU14" t="s">
        <v>164</v>
      </c>
      <c r="AV14" t="s">
        <v>136</v>
      </c>
      <c r="AW14" t="s">
        <v>137</v>
      </c>
      <c r="AX14" t="s">
        <v>88</v>
      </c>
      <c r="AY14" t="s">
        <v>89</v>
      </c>
      <c r="AZ14" t="s">
        <v>90</v>
      </c>
      <c r="BA14" t="s">
        <v>101</v>
      </c>
      <c r="BB14" t="s">
        <v>172</v>
      </c>
      <c r="BC14" t="s">
        <v>173</v>
      </c>
      <c r="BD14" s="5">
        <v>0.14646333333333333</v>
      </c>
      <c r="BE14">
        <f>Tabel1345[[#This Row],[dependent_variable_value_pre_RAW]]*100</f>
        <v>14.646333333333333</v>
      </c>
      <c r="BF14" s="5">
        <v>2.5244527893542548E-2</v>
      </c>
      <c r="BG14">
        <f>Tabel1345[[#This Row],[dependent_variable_value_pre_SD_RAW]]*100</f>
        <v>2.524452789354255</v>
      </c>
      <c r="BH14" s="5">
        <v>0.14851666666666669</v>
      </c>
      <c r="BI14">
        <f>Tabel1345[[#This Row],[dependent_variable_value_post_RAW]]*100</f>
        <v>14.851666666666668</v>
      </c>
      <c r="BJ14" s="5">
        <v>2.4620389792629441E-2</v>
      </c>
      <c r="BK14">
        <f>Tabel1345[[#This Row],[dependent_variable_value_post_SD_RAW]]*100</f>
        <v>2.4620389792629442</v>
      </c>
      <c r="BL14">
        <v>15</v>
      </c>
      <c r="BR14">
        <v>0</v>
      </c>
      <c r="BS14">
        <v>0.25</v>
      </c>
      <c r="BT14">
        <v>0.5</v>
      </c>
      <c r="BU14">
        <v>0.75</v>
      </c>
      <c r="BV14">
        <v>0.9</v>
      </c>
    </row>
    <row r="15" spans="1:74" x14ac:dyDescent="0.25">
      <c r="A15" t="s">
        <v>74</v>
      </c>
      <c r="B15" t="s">
        <v>75</v>
      </c>
      <c r="C15">
        <v>6</v>
      </c>
      <c r="D15">
        <v>6</v>
      </c>
      <c r="E15">
        <v>65</v>
      </c>
      <c r="F15" t="s">
        <v>185</v>
      </c>
      <c r="G15" t="s">
        <v>186</v>
      </c>
      <c r="H15">
        <v>2013</v>
      </c>
      <c r="I15" t="s">
        <v>78</v>
      </c>
      <c r="J15" t="s">
        <v>187</v>
      </c>
      <c r="K15" t="s">
        <v>80</v>
      </c>
      <c r="L15">
        <v>64.599999999999994</v>
      </c>
      <c r="N15" s="2">
        <v>47.4</v>
      </c>
      <c r="O15" s="2"/>
      <c r="P15" s="2"/>
      <c r="Q15" s="2"/>
      <c r="R15" s="2"/>
      <c r="S15" t="s">
        <v>82</v>
      </c>
      <c r="T15" t="s">
        <v>85</v>
      </c>
      <c r="V15">
        <v>9.5</v>
      </c>
      <c r="W15">
        <v>0.8</v>
      </c>
      <c r="AS15" s="3">
        <v>22.8</v>
      </c>
      <c r="AT15">
        <v>2.9</v>
      </c>
      <c r="AU15" t="s">
        <v>188</v>
      </c>
      <c r="AV15" t="s">
        <v>89</v>
      </c>
      <c r="AW15" t="s">
        <v>105</v>
      </c>
      <c r="AX15" t="s">
        <v>88</v>
      </c>
      <c r="AY15" t="s">
        <v>89</v>
      </c>
      <c r="AZ15" t="s">
        <v>90</v>
      </c>
      <c r="BA15" t="s">
        <v>101</v>
      </c>
      <c r="BB15" t="s">
        <v>102</v>
      </c>
      <c r="BC15" t="s">
        <v>103</v>
      </c>
      <c r="BD15">
        <v>8.6999999999999993</v>
      </c>
      <c r="BE15">
        <v>8.6999999999999993</v>
      </c>
      <c r="BF15">
        <v>2.6</v>
      </c>
      <c r="BG15">
        <v>2.6</v>
      </c>
      <c r="BH15">
        <v>8.3000000000000007</v>
      </c>
      <c r="BI15">
        <v>8.3000000000000007</v>
      </c>
      <c r="BJ15">
        <v>2.8</v>
      </c>
      <c r="BK15">
        <v>2.8</v>
      </c>
      <c r="BL15">
        <v>19</v>
      </c>
      <c r="BO15" t="s">
        <v>190</v>
      </c>
      <c r="BR15">
        <v>0</v>
      </c>
      <c r="BS15">
        <v>0.25</v>
      </c>
      <c r="BT15">
        <v>0.5</v>
      </c>
      <c r="BU15">
        <v>0.75</v>
      </c>
      <c r="BV15">
        <v>0.9</v>
      </c>
    </row>
    <row r="16" spans="1:74" x14ac:dyDescent="0.25">
      <c r="A16" t="s">
        <v>74</v>
      </c>
      <c r="B16" t="s">
        <v>75</v>
      </c>
      <c r="C16">
        <v>6</v>
      </c>
      <c r="D16">
        <v>6</v>
      </c>
      <c r="E16">
        <v>72</v>
      </c>
      <c r="F16" t="s">
        <v>185</v>
      </c>
      <c r="G16" t="s">
        <v>186</v>
      </c>
      <c r="H16">
        <v>2013</v>
      </c>
      <c r="I16" t="s">
        <v>78</v>
      </c>
      <c r="J16" t="s">
        <v>187</v>
      </c>
      <c r="K16" t="s">
        <v>80</v>
      </c>
      <c r="L16">
        <v>64.599999999999994</v>
      </c>
      <c r="N16" s="2">
        <v>47.4</v>
      </c>
      <c r="O16" s="2"/>
      <c r="P16" s="2"/>
      <c r="Q16" s="2"/>
      <c r="R16" s="2"/>
      <c r="S16" t="s">
        <v>82</v>
      </c>
      <c r="T16" t="s">
        <v>85</v>
      </c>
      <c r="V16">
        <v>4</v>
      </c>
      <c r="W16">
        <v>0.9</v>
      </c>
      <c r="AS16">
        <v>27.7</v>
      </c>
      <c r="AT16">
        <v>3.6</v>
      </c>
      <c r="AU16" t="s">
        <v>191</v>
      </c>
      <c r="AV16" t="s">
        <v>89</v>
      </c>
      <c r="AW16" t="s">
        <v>87</v>
      </c>
      <c r="AX16" t="s">
        <v>88</v>
      </c>
      <c r="AY16" t="s">
        <v>89</v>
      </c>
      <c r="AZ16" t="s">
        <v>90</v>
      </c>
      <c r="BA16" t="s">
        <v>101</v>
      </c>
      <c r="BB16" t="s">
        <v>102</v>
      </c>
      <c r="BC16" t="s">
        <v>103</v>
      </c>
      <c r="BD16">
        <v>8.9</v>
      </c>
      <c r="BE16">
        <v>8.9</v>
      </c>
      <c r="BF16">
        <v>2.5</v>
      </c>
      <c r="BG16">
        <v>2.5</v>
      </c>
      <c r="BH16">
        <v>8.6</v>
      </c>
      <c r="BI16">
        <v>8.6</v>
      </c>
      <c r="BJ16">
        <v>2.5</v>
      </c>
      <c r="BK16">
        <v>2.5</v>
      </c>
      <c r="BL16">
        <v>19</v>
      </c>
      <c r="BO16" t="s">
        <v>190</v>
      </c>
      <c r="BR16">
        <v>0</v>
      </c>
      <c r="BS16">
        <v>0.25</v>
      </c>
      <c r="BT16">
        <v>0.5</v>
      </c>
      <c r="BU16">
        <v>0.75</v>
      </c>
      <c r="BV16">
        <v>0.9</v>
      </c>
    </row>
    <row r="17" spans="1:74" x14ac:dyDescent="0.25">
      <c r="A17" t="s">
        <v>74</v>
      </c>
      <c r="B17" t="s">
        <v>75</v>
      </c>
      <c r="C17">
        <v>12</v>
      </c>
      <c r="D17">
        <v>12</v>
      </c>
      <c r="E17">
        <v>386</v>
      </c>
      <c r="F17" t="s">
        <v>299</v>
      </c>
      <c r="G17" t="s">
        <v>300</v>
      </c>
      <c r="H17">
        <v>2016</v>
      </c>
      <c r="I17" t="s">
        <v>78</v>
      </c>
      <c r="J17" t="s">
        <v>79</v>
      </c>
      <c r="K17" t="s">
        <v>80</v>
      </c>
      <c r="L17">
        <v>69</v>
      </c>
      <c r="M17" t="s">
        <v>147</v>
      </c>
      <c r="N17" s="2" t="s">
        <v>85</v>
      </c>
      <c r="O17" s="2"/>
      <c r="P17" s="2"/>
      <c r="Q17" s="2"/>
      <c r="R17" s="2"/>
      <c r="S17" s="7" t="s">
        <v>116</v>
      </c>
      <c r="T17" t="s">
        <v>85</v>
      </c>
      <c r="V17">
        <v>18</v>
      </c>
      <c r="AS17" s="7" t="s">
        <v>85</v>
      </c>
      <c r="AU17" t="s">
        <v>301</v>
      </c>
      <c r="AV17" t="s">
        <v>302</v>
      </c>
      <c r="AW17" s="7" t="s">
        <v>105</v>
      </c>
      <c r="AX17" s="1"/>
      <c r="AY17" t="s">
        <v>120</v>
      </c>
      <c r="AZ17" t="s">
        <v>254</v>
      </c>
      <c r="BA17" t="s">
        <v>101</v>
      </c>
      <c r="BB17" t="s">
        <v>303</v>
      </c>
      <c r="BC17" t="s">
        <v>304</v>
      </c>
      <c r="BD17">
        <v>1.2549999999999999</v>
      </c>
      <c r="BE17">
        <v>1.2549999999999999</v>
      </c>
      <c r="BF17">
        <v>0.189</v>
      </c>
      <c r="BG17">
        <v>0.189</v>
      </c>
      <c r="BH17">
        <v>1.337</v>
      </c>
      <c r="BI17">
        <v>1.337</v>
      </c>
      <c r="BJ17">
        <v>0.19800000000000001</v>
      </c>
      <c r="BK17">
        <v>0.19800000000000001</v>
      </c>
      <c r="BL17">
        <v>18</v>
      </c>
      <c r="BM17" t="s">
        <v>305</v>
      </c>
      <c r="BN17">
        <v>0.41399999999999998</v>
      </c>
      <c r="BO17" t="s">
        <v>306</v>
      </c>
      <c r="BQ17">
        <v>1.9E-2</v>
      </c>
      <c r="BR17">
        <v>0</v>
      </c>
      <c r="BS17">
        <v>0.25</v>
      </c>
      <c r="BT17">
        <v>0.5</v>
      </c>
      <c r="BU17">
        <v>0.75</v>
      </c>
      <c r="BV17">
        <v>0.9</v>
      </c>
    </row>
    <row r="18" spans="1:74" x14ac:dyDescent="0.25">
      <c r="A18" t="s">
        <v>74</v>
      </c>
      <c r="B18" t="s">
        <v>75</v>
      </c>
      <c r="C18">
        <v>13</v>
      </c>
      <c r="D18">
        <v>13</v>
      </c>
      <c r="E18">
        <v>387</v>
      </c>
      <c r="F18" t="s">
        <v>153</v>
      </c>
      <c r="G18" t="s">
        <v>154</v>
      </c>
      <c r="H18">
        <v>2010</v>
      </c>
      <c r="I18" t="s">
        <v>78</v>
      </c>
      <c r="J18" t="s">
        <v>79</v>
      </c>
      <c r="K18" t="s">
        <v>80</v>
      </c>
      <c r="L18">
        <v>60.6</v>
      </c>
      <c r="M18" t="s">
        <v>147</v>
      </c>
      <c r="N18" s="2">
        <v>36.4</v>
      </c>
      <c r="O18" s="2"/>
      <c r="P18" s="2"/>
      <c r="Q18" s="2"/>
      <c r="R18" s="2"/>
      <c r="AS18">
        <v>10</v>
      </c>
      <c r="AV18" t="s">
        <v>155</v>
      </c>
      <c r="AW18" s="1"/>
      <c r="AX18" t="s">
        <v>88</v>
      </c>
      <c r="AY18" t="s">
        <v>89</v>
      </c>
      <c r="AZ18" t="s">
        <v>156</v>
      </c>
      <c r="BA18" t="s">
        <v>101</v>
      </c>
      <c r="BB18" t="s">
        <v>348</v>
      </c>
      <c r="BC18" t="s">
        <v>349</v>
      </c>
      <c r="BD18">
        <v>22.64</v>
      </c>
      <c r="BE18">
        <v>2.2639999999999998</v>
      </c>
      <c r="BF18">
        <v>5.6120000000000001</v>
      </c>
      <c r="BG18">
        <v>0.56100000000000005</v>
      </c>
      <c r="BH18">
        <v>27.45</v>
      </c>
      <c r="BI18">
        <v>2.7450000000000001</v>
      </c>
      <c r="BJ18">
        <v>7.7629999999999999</v>
      </c>
      <c r="BK18">
        <v>0.77600000000000002</v>
      </c>
      <c r="BL18">
        <v>11</v>
      </c>
      <c r="BR18">
        <v>0</v>
      </c>
      <c r="BS18">
        <v>0.25</v>
      </c>
      <c r="BT18">
        <v>0.5</v>
      </c>
      <c r="BU18">
        <v>0.75</v>
      </c>
      <c r="BV18">
        <v>0.9</v>
      </c>
    </row>
    <row r="19" spans="1:74" x14ac:dyDescent="0.25">
      <c r="A19" t="s">
        <v>74</v>
      </c>
      <c r="B19" t="s">
        <v>75</v>
      </c>
      <c r="C19">
        <v>13</v>
      </c>
      <c r="D19">
        <v>13</v>
      </c>
      <c r="E19">
        <v>388</v>
      </c>
      <c r="F19" t="s">
        <v>153</v>
      </c>
      <c r="G19" t="s">
        <v>154</v>
      </c>
      <c r="H19">
        <v>2010</v>
      </c>
      <c r="I19" t="s">
        <v>78</v>
      </c>
      <c r="J19" t="s">
        <v>79</v>
      </c>
      <c r="K19" t="s">
        <v>80</v>
      </c>
      <c r="L19">
        <v>60.6</v>
      </c>
      <c r="M19" t="s">
        <v>147</v>
      </c>
      <c r="N19" s="2">
        <v>36.4</v>
      </c>
      <c r="O19" s="2"/>
      <c r="P19" s="2"/>
      <c r="Q19" s="2"/>
      <c r="R19" s="2"/>
      <c r="AS19">
        <v>10</v>
      </c>
      <c r="AV19" t="s">
        <v>155</v>
      </c>
      <c r="AW19" s="1"/>
      <c r="AX19" t="s">
        <v>88</v>
      </c>
      <c r="AY19" t="s">
        <v>89</v>
      </c>
      <c r="AZ19" t="s">
        <v>156</v>
      </c>
      <c r="BA19" t="s">
        <v>101</v>
      </c>
      <c r="BB19" t="s">
        <v>157</v>
      </c>
      <c r="BC19" t="s">
        <v>158</v>
      </c>
      <c r="BD19" s="5">
        <v>22.32</v>
      </c>
      <c r="BE19">
        <v>2.2320000000000002</v>
      </c>
      <c r="BF19" s="5">
        <v>4.0270000000000001</v>
      </c>
      <c r="BG19">
        <v>0.40300000000000002</v>
      </c>
      <c r="BH19" s="5">
        <v>28.18</v>
      </c>
      <c r="BI19">
        <v>2.8180000000000001</v>
      </c>
      <c r="BJ19" s="5">
        <v>7.649</v>
      </c>
      <c r="BK19">
        <v>0.76500000000000001</v>
      </c>
      <c r="BL19">
        <v>11</v>
      </c>
      <c r="BR19">
        <v>0</v>
      </c>
      <c r="BS19">
        <v>0.25</v>
      </c>
      <c r="BT19">
        <v>0.5</v>
      </c>
      <c r="BU19">
        <v>0.75</v>
      </c>
      <c r="BV19">
        <v>0.9</v>
      </c>
    </row>
    <row r="20" spans="1:74" x14ac:dyDescent="0.25">
      <c r="A20" t="s">
        <v>74</v>
      </c>
      <c r="B20" t="s">
        <v>75</v>
      </c>
      <c r="C20">
        <v>13</v>
      </c>
      <c r="D20">
        <v>13</v>
      </c>
      <c r="E20">
        <v>389</v>
      </c>
      <c r="F20" t="s">
        <v>153</v>
      </c>
      <c r="G20" t="s">
        <v>154</v>
      </c>
      <c r="H20">
        <v>2010</v>
      </c>
      <c r="I20" t="s">
        <v>78</v>
      </c>
      <c r="J20" t="s">
        <v>79</v>
      </c>
      <c r="K20" t="s">
        <v>80</v>
      </c>
      <c r="L20">
        <v>60.6</v>
      </c>
      <c r="M20" t="s">
        <v>147</v>
      </c>
      <c r="N20" s="2">
        <v>36.4</v>
      </c>
      <c r="O20" s="2"/>
      <c r="P20" s="2"/>
      <c r="Q20" s="2"/>
      <c r="R20" s="2"/>
      <c r="AS20">
        <v>10</v>
      </c>
      <c r="AV20" t="s">
        <v>155</v>
      </c>
      <c r="AW20" s="1"/>
      <c r="AX20" t="s">
        <v>88</v>
      </c>
      <c r="AY20" t="s">
        <v>89</v>
      </c>
      <c r="AZ20" t="s">
        <v>90</v>
      </c>
      <c r="BA20" t="s">
        <v>101</v>
      </c>
      <c r="BB20" t="s">
        <v>159</v>
      </c>
      <c r="BC20" t="s">
        <v>160</v>
      </c>
      <c r="BD20" s="5">
        <v>140.38999999999999</v>
      </c>
      <c r="BE20">
        <f>Tabel1345[[#This Row],[dependent_variable_value_pre_RAW]]/10</f>
        <v>14.038999999999998</v>
      </c>
      <c r="BF20" s="5">
        <v>22.64</v>
      </c>
      <c r="BG20">
        <f>Tabel1345[[#This Row],[dependent_variable_value_pre_SD_RAW]]/10</f>
        <v>2.2640000000000002</v>
      </c>
      <c r="BH20" s="5">
        <v>142.13999999999999</v>
      </c>
      <c r="BI20">
        <f>Tabel1345[[#This Row],[dependent_variable_value_post_RAW]]/10</f>
        <v>14.213999999999999</v>
      </c>
      <c r="BJ20" s="5">
        <v>27.45</v>
      </c>
      <c r="BK20">
        <f>Tabel1345[[#This Row],[dependent_variable_value_post_SD_RAW]]/10</f>
        <v>2.7450000000000001</v>
      </c>
      <c r="BL20">
        <v>11</v>
      </c>
      <c r="BR20">
        <v>0</v>
      </c>
      <c r="BS20">
        <v>0.25</v>
      </c>
      <c r="BT20">
        <v>0.5</v>
      </c>
      <c r="BU20">
        <v>0.75</v>
      </c>
      <c r="BV20">
        <v>0.9</v>
      </c>
    </row>
    <row r="21" spans="1:74" x14ac:dyDescent="0.25">
      <c r="A21" t="s">
        <v>74</v>
      </c>
      <c r="B21" t="s">
        <v>75</v>
      </c>
      <c r="C21">
        <v>13</v>
      </c>
      <c r="D21">
        <v>13</v>
      </c>
      <c r="E21">
        <v>390</v>
      </c>
      <c r="F21" t="s">
        <v>153</v>
      </c>
      <c r="G21" t="s">
        <v>154</v>
      </c>
      <c r="H21">
        <v>2010</v>
      </c>
      <c r="I21" t="s">
        <v>78</v>
      </c>
      <c r="J21" t="s">
        <v>79</v>
      </c>
      <c r="K21" t="s">
        <v>80</v>
      </c>
      <c r="L21">
        <v>60.6</v>
      </c>
      <c r="M21" t="s">
        <v>147</v>
      </c>
      <c r="N21" s="2">
        <v>36.4</v>
      </c>
      <c r="O21" s="2"/>
      <c r="P21" s="2"/>
      <c r="Q21" s="2"/>
      <c r="R21" s="2"/>
      <c r="AS21">
        <v>10</v>
      </c>
      <c r="AV21" t="s">
        <v>155</v>
      </c>
      <c r="AW21" s="1"/>
      <c r="AX21" t="s">
        <v>88</v>
      </c>
      <c r="AY21" t="s">
        <v>89</v>
      </c>
      <c r="AZ21" t="s">
        <v>90</v>
      </c>
      <c r="BA21" t="s">
        <v>101</v>
      </c>
      <c r="BB21" t="s">
        <v>161</v>
      </c>
      <c r="BC21" t="s">
        <v>162</v>
      </c>
      <c r="BD21" s="5">
        <v>140.37</v>
      </c>
      <c r="BE21">
        <f>Tabel1345[[#This Row],[dependent_variable_value_pre_RAW]]/10</f>
        <v>14.037000000000001</v>
      </c>
      <c r="BF21" s="5">
        <v>22.32</v>
      </c>
      <c r="BG21">
        <f>Tabel1345[[#This Row],[dependent_variable_value_pre_SD_RAW]]/10</f>
        <v>2.2320000000000002</v>
      </c>
      <c r="BH21" s="5">
        <v>142.49</v>
      </c>
      <c r="BI21">
        <f>Tabel1345[[#This Row],[dependent_variable_value_post_RAW]]/10</f>
        <v>14.249000000000001</v>
      </c>
      <c r="BJ21" s="5">
        <v>28.18</v>
      </c>
      <c r="BK21">
        <f>Tabel1345[[#This Row],[dependent_variable_value_post_SD_RAW]]/10</f>
        <v>2.8180000000000001</v>
      </c>
      <c r="BL21">
        <v>11</v>
      </c>
      <c r="BR21">
        <v>0</v>
      </c>
      <c r="BS21">
        <v>0.25</v>
      </c>
      <c r="BT21">
        <v>0.5</v>
      </c>
      <c r="BU21">
        <v>0.75</v>
      </c>
      <c r="BV21">
        <v>0.9</v>
      </c>
    </row>
    <row r="22" spans="1:74" x14ac:dyDescent="0.25">
      <c r="A22" t="s">
        <v>74</v>
      </c>
      <c r="B22" t="s">
        <v>75</v>
      </c>
      <c r="C22">
        <v>14</v>
      </c>
      <c r="D22">
        <v>14</v>
      </c>
      <c r="E22">
        <v>404</v>
      </c>
      <c r="F22" t="s">
        <v>96</v>
      </c>
      <c r="G22" t="s">
        <v>96</v>
      </c>
      <c r="H22">
        <v>2010</v>
      </c>
      <c r="I22" t="s">
        <v>78</v>
      </c>
      <c r="J22" t="s">
        <v>79</v>
      </c>
      <c r="K22" t="s">
        <v>80</v>
      </c>
      <c r="L22">
        <v>73</v>
      </c>
      <c r="N22" s="2">
        <v>52</v>
      </c>
      <c r="O22" s="2"/>
      <c r="P22" s="2"/>
      <c r="Q22" s="2"/>
      <c r="R22" s="2"/>
      <c r="AS22">
        <v>30</v>
      </c>
      <c r="AU22" t="s">
        <v>97</v>
      </c>
      <c r="AV22" t="s">
        <v>98</v>
      </c>
      <c r="AW22" s="20"/>
      <c r="AX22" t="s">
        <v>88</v>
      </c>
      <c r="AY22" t="s">
        <v>89</v>
      </c>
      <c r="AZ22" t="s">
        <v>90</v>
      </c>
      <c r="BA22" t="s">
        <v>101</v>
      </c>
      <c r="BB22" t="s">
        <v>102</v>
      </c>
      <c r="BC22" t="s">
        <v>103</v>
      </c>
      <c r="BD22">
        <v>11.08</v>
      </c>
      <c r="BE22">
        <v>11.08</v>
      </c>
      <c r="BF22" s="6" t="s">
        <v>99</v>
      </c>
      <c r="BG22" s="6">
        <v>2.605</v>
      </c>
      <c r="BH22">
        <v>10.06</v>
      </c>
      <c r="BI22">
        <v>10.06</v>
      </c>
      <c r="BJ22" s="6" t="s">
        <v>99</v>
      </c>
      <c r="BK22" s="6">
        <v>2.9020000000000001</v>
      </c>
      <c r="BL22">
        <v>183</v>
      </c>
      <c r="BO22" t="s">
        <v>100</v>
      </c>
      <c r="BQ22">
        <v>6.0999999999999999E-2</v>
      </c>
      <c r="BR22">
        <v>0</v>
      </c>
      <c r="BS22">
        <v>0.25</v>
      </c>
      <c r="BT22">
        <v>0.5</v>
      </c>
      <c r="BU22">
        <v>0.75</v>
      </c>
      <c r="BV22">
        <v>0.9</v>
      </c>
    </row>
    <row r="23" spans="1:74" x14ac:dyDescent="0.25">
      <c r="A23" t="s">
        <v>74</v>
      </c>
      <c r="B23" t="s">
        <v>75</v>
      </c>
      <c r="C23">
        <v>16</v>
      </c>
      <c r="D23">
        <v>16</v>
      </c>
      <c r="E23">
        <v>436</v>
      </c>
      <c r="F23" t="s">
        <v>206</v>
      </c>
      <c r="G23" t="s">
        <v>207</v>
      </c>
      <c r="H23">
        <v>2014</v>
      </c>
      <c r="I23" t="s">
        <v>78</v>
      </c>
      <c r="J23" t="s">
        <v>79</v>
      </c>
      <c r="K23" t="s">
        <v>80</v>
      </c>
      <c r="L23">
        <v>74.2</v>
      </c>
      <c r="M23" t="s">
        <v>147</v>
      </c>
      <c r="N23" t="s">
        <v>85</v>
      </c>
      <c r="O23" s="2"/>
      <c r="P23" s="2"/>
      <c r="Q23" s="2"/>
      <c r="R23" s="2"/>
      <c r="S23" s="7" t="s">
        <v>116</v>
      </c>
      <c r="T23">
        <v>9.3000000000000007</v>
      </c>
      <c r="U23">
        <v>2</v>
      </c>
      <c r="V23">
        <v>12.1</v>
      </c>
      <c r="W23">
        <v>2.2000000000000002</v>
      </c>
      <c r="AL23" t="s">
        <v>208</v>
      </c>
      <c r="AM23">
        <v>95.5</v>
      </c>
      <c r="AN23">
        <v>21</v>
      </c>
      <c r="AO23">
        <v>109</v>
      </c>
      <c r="AP23">
        <v>20.6</v>
      </c>
      <c r="AS23">
        <v>6</v>
      </c>
      <c r="AU23" t="s">
        <v>209</v>
      </c>
      <c r="AV23" t="s">
        <v>210</v>
      </c>
      <c r="AW23" s="7" t="s">
        <v>87</v>
      </c>
      <c r="AX23" t="s">
        <v>119</v>
      </c>
      <c r="AY23" t="s">
        <v>89</v>
      </c>
      <c r="AZ23" t="s">
        <v>90</v>
      </c>
      <c r="BA23" t="s">
        <v>101</v>
      </c>
      <c r="BB23" t="s">
        <v>227</v>
      </c>
      <c r="BC23" t="s">
        <v>228</v>
      </c>
      <c r="BD23" s="6" t="s">
        <v>213</v>
      </c>
      <c r="BE23" s="6">
        <v>8.5500000000000007</v>
      </c>
      <c r="BF23" s="6" t="s">
        <v>213</v>
      </c>
      <c r="BG23" s="6">
        <v>1.64</v>
      </c>
      <c r="BH23" s="6" t="s">
        <v>213</v>
      </c>
      <c r="BI23" s="6">
        <v>8.41</v>
      </c>
      <c r="BJ23" s="6" t="s">
        <v>213</v>
      </c>
      <c r="BK23" s="6">
        <v>1.84</v>
      </c>
      <c r="BL23">
        <v>11</v>
      </c>
      <c r="BR23">
        <v>0</v>
      </c>
      <c r="BS23">
        <v>0.25</v>
      </c>
      <c r="BT23">
        <v>0.5</v>
      </c>
      <c r="BU23">
        <v>0.75</v>
      </c>
      <c r="BV23">
        <v>0.9</v>
      </c>
    </row>
    <row r="24" spans="1:74" x14ac:dyDescent="0.25">
      <c r="A24" t="s">
        <v>74</v>
      </c>
      <c r="B24" t="s">
        <v>75</v>
      </c>
      <c r="C24">
        <v>16</v>
      </c>
      <c r="D24">
        <v>16</v>
      </c>
      <c r="E24">
        <v>437</v>
      </c>
      <c r="F24" t="s">
        <v>206</v>
      </c>
      <c r="G24" t="s">
        <v>207</v>
      </c>
      <c r="H24">
        <v>2014</v>
      </c>
      <c r="I24" t="s">
        <v>78</v>
      </c>
      <c r="J24" t="s">
        <v>79</v>
      </c>
      <c r="K24" t="s">
        <v>80</v>
      </c>
      <c r="L24">
        <v>74.2</v>
      </c>
      <c r="M24" t="s">
        <v>147</v>
      </c>
      <c r="N24" t="s">
        <v>85</v>
      </c>
      <c r="O24" s="2"/>
      <c r="P24" s="2"/>
      <c r="Q24" s="2"/>
      <c r="R24" s="2"/>
      <c r="S24" s="7" t="s">
        <v>116</v>
      </c>
      <c r="T24">
        <v>9.3000000000000007</v>
      </c>
      <c r="U24">
        <v>2</v>
      </c>
      <c r="V24">
        <v>12.1</v>
      </c>
      <c r="W24">
        <v>2.2000000000000002</v>
      </c>
      <c r="AL24" t="s">
        <v>208</v>
      </c>
      <c r="AM24">
        <v>95.5</v>
      </c>
      <c r="AN24">
        <v>21</v>
      </c>
      <c r="AO24">
        <v>109</v>
      </c>
      <c r="AP24">
        <v>20.6</v>
      </c>
      <c r="AS24">
        <v>6</v>
      </c>
      <c r="AU24" t="s">
        <v>209</v>
      </c>
      <c r="AV24" t="s">
        <v>210</v>
      </c>
      <c r="AW24" s="7" t="s">
        <v>87</v>
      </c>
      <c r="AX24" t="s">
        <v>119</v>
      </c>
      <c r="AY24" t="s">
        <v>89</v>
      </c>
      <c r="AZ24" t="s">
        <v>90</v>
      </c>
      <c r="BA24" t="s">
        <v>101</v>
      </c>
      <c r="BB24" t="s">
        <v>229</v>
      </c>
      <c r="BC24" t="s">
        <v>230</v>
      </c>
      <c r="BD24" s="6" t="s">
        <v>213</v>
      </c>
      <c r="BE24" s="6">
        <v>8.49</v>
      </c>
      <c r="BF24" s="6" t="s">
        <v>213</v>
      </c>
      <c r="BG24" s="6">
        <v>1.52</v>
      </c>
      <c r="BH24" s="6" t="s">
        <v>213</v>
      </c>
      <c r="BI24" s="6">
        <v>8.32</v>
      </c>
      <c r="BJ24" s="6" t="s">
        <v>213</v>
      </c>
      <c r="BK24" s="6">
        <v>1.78</v>
      </c>
      <c r="BL24">
        <v>11</v>
      </c>
      <c r="BR24">
        <v>0</v>
      </c>
      <c r="BS24">
        <v>0.25</v>
      </c>
      <c r="BT24">
        <v>0.5</v>
      </c>
      <c r="BU24">
        <v>0.75</v>
      </c>
      <c r="BV24">
        <v>0.9</v>
      </c>
    </row>
    <row r="25" spans="1:74" x14ac:dyDescent="0.25">
      <c r="A25" t="s">
        <v>74</v>
      </c>
      <c r="B25" t="s">
        <v>75</v>
      </c>
      <c r="C25">
        <v>17</v>
      </c>
      <c r="D25">
        <v>17</v>
      </c>
      <c r="E25">
        <v>443</v>
      </c>
      <c r="F25" t="s">
        <v>321</v>
      </c>
      <c r="G25" t="s">
        <v>322</v>
      </c>
      <c r="H25">
        <v>2017</v>
      </c>
      <c r="I25" t="s">
        <v>78</v>
      </c>
      <c r="J25" t="s">
        <v>79</v>
      </c>
      <c r="K25" t="s">
        <v>80</v>
      </c>
      <c r="L25">
        <v>71.099999999999994</v>
      </c>
      <c r="M25" t="s">
        <v>147</v>
      </c>
      <c r="N25" t="s">
        <v>85</v>
      </c>
      <c r="O25" s="2"/>
      <c r="P25" s="2"/>
      <c r="Q25" s="2"/>
      <c r="R25" s="2"/>
      <c r="S25" t="s">
        <v>82</v>
      </c>
      <c r="T25" t="s">
        <v>85</v>
      </c>
      <c r="V25" t="s">
        <v>85</v>
      </c>
      <c r="AS25">
        <v>20</v>
      </c>
      <c r="AU25" t="s">
        <v>323</v>
      </c>
      <c r="AV25" t="s">
        <v>324</v>
      </c>
      <c r="AW25" s="20"/>
      <c r="AX25" t="s">
        <v>88</v>
      </c>
      <c r="AY25" t="s">
        <v>89</v>
      </c>
      <c r="AZ25" t="s">
        <v>156</v>
      </c>
      <c r="BA25" t="s">
        <v>101</v>
      </c>
      <c r="BB25" t="s">
        <v>325</v>
      </c>
      <c r="BC25" t="s">
        <v>175</v>
      </c>
      <c r="BD25">
        <v>9.6</v>
      </c>
      <c r="BE25">
        <v>9.6</v>
      </c>
      <c r="BF25">
        <v>3.2</v>
      </c>
      <c r="BG25">
        <v>3.2</v>
      </c>
      <c r="BH25">
        <v>11.6</v>
      </c>
      <c r="BI25">
        <v>11.6</v>
      </c>
      <c r="BJ25">
        <v>7.9</v>
      </c>
      <c r="BK25">
        <v>7.9</v>
      </c>
      <c r="BL25">
        <v>23</v>
      </c>
      <c r="BO25" t="s">
        <v>763</v>
      </c>
      <c r="BR25">
        <v>0</v>
      </c>
      <c r="BS25">
        <v>0.25</v>
      </c>
      <c r="BT25">
        <v>0.5</v>
      </c>
      <c r="BU25">
        <v>0.75</v>
      </c>
      <c r="BV25">
        <v>0.9</v>
      </c>
    </row>
    <row r="26" spans="1:74" x14ac:dyDescent="0.25">
      <c r="A26" t="s">
        <v>74</v>
      </c>
      <c r="B26" t="s">
        <v>75</v>
      </c>
      <c r="C26">
        <v>17</v>
      </c>
      <c r="D26">
        <v>17</v>
      </c>
      <c r="E26">
        <v>456</v>
      </c>
      <c r="F26" t="s">
        <v>321</v>
      </c>
      <c r="G26" t="s">
        <v>322</v>
      </c>
      <c r="H26">
        <v>2017</v>
      </c>
      <c r="I26" t="s">
        <v>78</v>
      </c>
      <c r="J26" t="s">
        <v>79</v>
      </c>
      <c r="K26" t="s">
        <v>80</v>
      </c>
      <c r="L26">
        <v>71.099999999999994</v>
      </c>
      <c r="M26" t="s">
        <v>147</v>
      </c>
      <c r="N26" t="s">
        <v>85</v>
      </c>
      <c r="O26" s="2"/>
      <c r="P26" s="2"/>
      <c r="Q26" s="2"/>
      <c r="R26" s="2"/>
      <c r="S26" t="s">
        <v>82</v>
      </c>
      <c r="T26" t="s">
        <v>85</v>
      </c>
      <c r="V26" t="s">
        <v>85</v>
      </c>
      <c r="AS26">
        <v>20</v>
      </c>
      <c r="AU26" t="s">
        <v>323</v>
      </c>
      <c r="AV26" t="s">
        <v>324</v>
      </c>
      <c r="AW26" s="20"/>
      <c r="AX26" t="s">
        <v>88</v>
      </c>
      <c r="AY26" t="s">
        <v>89</v>
      </c>
      <c r="AZ26" t="s">
        <v>90</v>
      </c>
      <c r="BA26" t="s">
        <v>101</v>
      </c>
      <c r="BB26" s="22" t="s">
        <v>319</v>
      </c>
      <c r="BC26" t="s">
        <v>173</v>
      </c>
      <c r="BD26">
        <v>12.5</v>
      </c>
      <c r="BE26">
        <v>12.5</v>
      </c>
      <c r="BF26">
        <v>2.2000000000000002</v>
      </c>
      <c r="BG26">
        <v>2.2000000000000002</v>
      </c>
      <c r="BH26">
        <v>12.2</v>
      </c>
      <c r="BI26">
        <v>12.2</v>
      </c>
      <c r="BJ26">
        <v>2.4</v>
      </c>
      <c r="BK26">
        <v>2.4</v>
      </c>
      <c r="BL26">
        <v>23</v>
      </c>
      <c r="BO26" t="s">
        <v>763</v>
      </c>
      <c r="BR26">
        <v>0</v>
      </c>
      <c r="BS26">
        <v>0.25</v>
      </c>
      <c r="BT26">
        <v>0.5</v>
      </c>
      <c r="BU26">
        <v>0.75</v>
      </c>
      <c r="BV26">
        <v>0.9</v>
      </c>
    </row>
    <row r="27" spans="1:74" x14ac:dyDescent="0.25">
      <c r="A27" t="s">
        <v>74</v>
      </c>
      <c r="B27" t="s">
        <v>75</v>
      </c>
      <c r="C27">
        <v>18</v>
      </c>
      <c r="D27">
        <v>18</v>
      </c>
      <c r="E27">
        <v>461</v>
      </c>
      <c r="F27" t="s">
        <v>250</v>
      </c>
      <c r="G27" t="s">
        <v>146</v>
      </c>
      <c r="H27">
        <v>2016</v>
      </c>
      <c r="I27" t="s">
        <v>78</v>
      </c>
      <c r="J27" t="s">
        <v>79</v>
      </c>
      <c r="K27" t="s">
        <v>80</v>
      </c>
      <c r="L27">
        <v>67.5</v>
      </c>
      <c r="M27" t="s">
        <v>134</v>
      </c>
      <c r="N27" s="2" t="s">
        <v>85</v>
      </c>
      <c r="O27" s="2"/>
      <c r="P27" s="2"/>
      <c r="Q27" s="2"/>
      <c r="R27" s="2"/>
      <c r="S27" t="s">
        <v>116</v>
      </c>
      <c r="T27">
        <v>9.4</v>
      </c>
      <c r="U27">
        <v>2.2000000000000002</v>
      </c>
      <c r="V27">
        <v>17.5</v>
      </c>
      <c r="W27">
        <v>2</v>
      </c>
      <c r="AH27">
        <v>2576.0300000000002</v>
      </c>
      <c r="AI27">
        <v>623.66999999999996</v>
      </c>
      <c r="AJ27">
        <v>2445.98</v>
      </c>
      <c r="AK27">
        <v>553.5</v>
      </c>
      <c r="AL27" t="s">
        <v>251</v>
      </c>
      <c r="AS27" s="5">
        <v>408.6</v>
      </c>
      <c r="AT27" s="5">
        <v>234.5</v>
      </c>
      <c r="AV27" t="s">
        <v>118</v>
      </c>
      <c r="AW27" t="s">
        <v>105</v>
      </c>
      <c r="AX27" t="s">
        <v>119</v>
      </c>
      <c r="AY27" t="s">
        <v>120</v>
      </c>
      <c r="AZ27" t="s">
        <v>90</v>
      </c>
      <c r="BA27" t="s">
        <v>101</v>
      </c>
      <c r="BB27" t="s">
        <v>319</v>
      </c>
      <c r="BC27" t="s">
        <v>173</v>
      </c>
      <c r="BD27">
        <v>10.18</v>
      </c>
      <c r="BE27">
        <v>10.18</v>
      </c>
      <c r="BF27">
        <v>2.77</v>
      </c>
      <c r="BG27">
        <v>2.77</v>
      </c>
      <c r="BH27">
        <v>11.52</v>
      </c>
      <c r="BI27">
        <v>11.52</v>
      </c>
      <c r="BJ27">
        <v>2.9</v>
      </c>
      <c r="BK27">
        <v>2.9</v>
      </c>
      <c r="BL27">
        <v>10</v>
      </c>
      <c r="BR27">
        <v>0</v>
      </c>
      <c r="BS27">
        <v>0.25</v>
      </c>
      <c r="BT27">
        <v>0.5</v>
      </c>
      <c r="BU27">
        <v>0.75</v>
      </c>
      <c r="BV27">
        <v>0.9</v>
      </c>
    </row>
    <row r="28" spans="1:74" x14ac:dyDescent="0.25">
      <c r="A28" t="s">
        <v>74</v>
      </c>
      <c r="B28" t="s">
        <v>75</v>
      </c>
      <c r="C28">
        <v>18</v>
      </c>
      <c r="D28">
        <v>18</v>
      </c>
      <c r="E28">
        <v>466</v>
      </c>
      <c r="F28" t="s">
        <v>250</v>
      </c>
      <c r="G28" t="s">
        <v>146</v>
      </c>
      <c r="H28">
        <v>2016</v>
      </c>
      <c r="I28" t="s">
        <v>78</v>
      </c>
      <c r="J28" t="s">
        <v>79</v>
      </c>
      <c r="K28" t="s">
        <v>80</v>
      </c>
      <c r="L28">
        <v>71.400000000000006</v>
      </c>
      <c r="M28" t="s">
        <v>253</v>
      </c>
      <c r="N28" s="2" t="s">
        <v>85</v>
      </c>
      <c r="O28" s="2"/>
      <c r="P28" s="2"/>
      <c r="Q28" s="2"/>
      <c r="R28" s="2"/>
      <c r="S28" t="s">
        <v>116</v>
      </c>
      <c r="T28">
        <v>7.4</v>
      </c>
      <c r="U28">
        <v>1.3</v>
      </c>
      <c r="V28">
        <v>19.2</v>
      </c>
      <c r="W28">
        <v>1.1000000000000001</v>
      </c>
      <c r="AH28">
        <v>2402.67</v>
      </c>
      <c r="AI28">
        <v>1026.75</v>
      </c>
      <c r="AJ28">
        <v>2293.98</v>
      </c>
      <c r="AK28">
        <v>885.63</v>
      </c>
      <c r="AL28" t="s">
        <v>251</v>
      </c>
      <c r="AS28" s="5">
        <v>122.3</v>
      </c>
      <c r="AT28" s="5">
        <v>133.19999999999999</v>
      </c>
      <c r="AV28" t="s">
        <v>118</v>
      </c>
      <c r="AW28" t="s">
        <v>105</v>
      </c>
      <c r="AX28" t="s">
        <v>119</v>
      </c>
      <c r="AY28" t="s">
        <v>120</v>
      </c>
      <c r="AZ28" t="s">
        <v>90</v>
      </c>
      <c r="BA28" t="s">
        <v>101</v>
      </c>
      <c r="BB28" t="s">
        <v>319</v>
      </c>
      <c r="BC28" t="s">
        <v>173</v>
      </c>
      <c r="BD28">
        <v>11.13</v>
      </c>
      <c r="BE28">
        <v>11.13</v>
      </c>
      <c r="BF28">
        <v>1.34</v>
      </c>
      <c r="BG28">
        <v>1.34</v>
      </c>
      <c r="BH28">
        <v>12.29</v>
      </c>
      <c r="BI28">
        <v>12.29</v>
      </c>
      <c r="BJ28">
        <v>2.2000000000000002</v>
      </c>
      <c r="BK28">
        <v>2.2000000000000002</v>
      </c>
      <c r="BL28">
        <v>10</v>
      </c>
      <c r="BR28">
        <v>0</v>
      </c>
      <c r="BS28">
        <v>0.25</v>
      </c>
      <c r="BT28">
        <v>0.5</v>
      </c>
      <c r="BU28">
        <v>0.75</v>
      </c>
      <c r="BV28">
        <v>0.9</v>
      </c>
    </row>
    <row r="29" spans="1:74" x14ac:dyDescent="0.25">
      <c r="A29" t="s">
        <v>74</v>
      </c>
      <c r="B29" t="s">
        <v>75</v>
      </c>
      <c r="C29">
        <v>19</v>
      </c>
      <c r="D29">
        <v>19</v>
      </c>
      <c r="E29">
        <v>472</v>
      </c>
      <c r="F29" t="s">
        <v>145</v>
      </c>
      <c r="G29" t="s">
        <v>146</v>
      </c>
      <c r="H29">
        <v>2019</v>
      </c>
      <c r="I29" t="s">
        <v>78</v>
      </c>
      <c r="J29" t="s">
        <v>79</v>
      </c>
      <c r="K29" t="s">
        <v>80</v>
      </c>
      <c r="L29">
        <v>71</v>
      </c>
      <c r="M29" t="s">
        <v>147</v>
      </c>
      <c r="N29" s="2">
        <v>60</v>
      </c>
      <c r="O29" s="2"/>
      <c r="P29" s="2"/>
      <c r="Q29" s="2"/>
      <c r="R29" s="2"/>
      <c r="S29" s="7" t="s">
        <v>116</v>
      </c>
      <c r="T29">
        <v>8.42</v>
      </c>
      <c r="U29">
        <v>2.42</v>
      </c>
      <c r="V29">
        <v>19.579999999999998</v>
      </c>
      <c r="W29">
        <v>9</v>
      </c>
      <c r="AH29">
        <v>422.08</v>
      </c>
      <c r="AI29">
        <v>133.16999999999999</v>
      </c>
      <c r="AJ29">
        <v>354.83</v>
      </c>
      <c r="AK29">
        <v>116.33</v>
      </c>
      <c r="AL29" t="s">
        <v>148</v>
      </c>
      <c r="AS29">
        <v>4.47</v>
      </c>
      <c r="AT29">
        <v>3.99</v>
      </c>
      <c r="AU29" t="s">
        <v>85</v>
      </c>
      <c r="AV29" t="s">
        <v>118</v>
      </c>
      <c r="AW29" t="s">
        <v>105</v>
      </c>
      <c r="AX29" t="s">
        <v>119</v>
      </c>
      <c r="AY29" t="s">
        <v>120</v>
      </c>
      <c r="AZ29" t="s">
        <v>254</v>
      </c>
      <c r="BA29" t="s">
        <v>101</v>
      </c>
      <c r="BB29" t="s">
        <v>337</v>
      </c>
      <c r="BC29" t="s">
        <v>338</v>
      </c>
      <c r="BD29">
        <v>0.66</v>
      </c>
      <c r="BE29">
        <v>0.66</v>
      </c>
      <c r="BF29">
        <v>0.24</v>
      </c>
      <c r="BG29">
        <v>0.24</v>
      </c>
      <c r="BH29">
        <v>0.61</v>
      </c>
      <c r="BI29">
        <v>0.61</v>
      </c>
      <c r="BJ29">
        <v>0.24</v>
      </c>
      <c r="BK29">
        <v>0.24</v>
      </c>
      <c r="BL29">
        <v>12</v>
      </c>
      <c r="BR29">
        <v>0</v>
      </c>
      <c r="BS29">
        <v>0.25</v>
      </c>
      <c r="BT29">
        <v>0.5</v>
      </c>
      <c r="BU29">
        <v>0.75</v>
      </c>
      <c r="BV29">
        <v>0.9</v>
      </c>
    </row>
    <row r="30" spans="1:74" x14ac:dyDescent="0.25">
      <c r="A30" t="s">
        <v>74</v>
      </c>
      <c r="B30" t="s">
        <v>75</v>
      </c>
      <c r="C30">
        <v>19</v>
      </c>
      <c r="D30">
        <v>19</v>
      </c>
      <c r="E30">
        <v>473</v>
      </c>
      <c r="F30" t="s">
        <v>145</v>
      </c>
      <c r="G30" t="s">
        <v>146</v>
      </c>
      <c r="H30">
        <v>2019</v>
      </c>
      <c r="I30" t="s">
        <v>78</v>
      </c>
      <c r="J30" t="s">
        <v>79</v>
      </c>
      <c r="K30" t="s">
        <v>80</v>
      </c>
      <c r="L30">
        <v>71</v>
      </c>
      <c r="M30" t="s">
        <v>147</v>
      </c>
      <c r="N30" s="2">
        <v>60</v>
      </c>
      <c r="O30" s="2"/>
      <c r="P30" s="2"/>
      <c r="Q30" s="2"/>
      <c r="R30" s="2"/>
      <c r="S30" s="7" t="s">
        <v>116</v>
      </c>
      <c r="T30">
        <v>8.42</v>
      </c>
      <c r="U30">
        <v>2.42</v>
      </c>
      <c r="V30">
        <v>19.579999999999998</v>
      </c>
      <c r="W30">
        <v>9</v>
      </c>
      <c r="AH30">
        <v>422.08</v>
      </c>
      <c r="AI30">
        <v>133.16999999999999</v>
      </c>
      <c r="AJ30">
        <v>354.83</v>
      </c>
      <c r="AK30">
        <v>116.33</v>
      </c>
      <c r="AL30" t="s">
        <v>148</v>
      </c>
      <c r="AS30">
        <v>4.47</v>
      </c>
      <c r="AT30">
        <v>3.99</v>
      </c>
      <c r="AU30" t="s">
        <v>85</v>
      </c>
      <c r="AV30" t="s">
        <v>118</v>
      </c>
      <c r="AW30" t="s">
        <v>105</v>
      </c>
      <c r="AX30" t="s">
        <v>119</v>
      </c>
      <c r="AY30" t="s">
        <v>120</v>
      </c>
      <c r="AZ30" t="s">
        <v>254</v>
      </c>
      <c r="BA30" t="s">
        <v>101</v>
      </c>
      <c r="BB30" t="s">
        <v>339</v>
      </c>
      <c r="BC30" t="s">
        <v>340</v>
      </c>
      <c r="BD30">
        <v>1.06</v>
      </c>
      <c r="BE30">
        <v>1.06</v>
      </c>
      <c r="BF30">
        <v>0.5</v>
      </c>
      <c r="BG30">
        <v>0.5</v>
      </c>
      <c r="BH30">
        <v>1.04</v>
      </c>
      <c r="BI30">
        <v>1.04</v>
      </c>
      <c r="BJ30">
        <v>0.28999999999999998</v>
      </c>
      <c r="BK30">
        <v>0.28999999999999998</v>
      </c>
      <c r="BL30">
        <v>12</v>
      </c>
      <c r="BR30">
        <v>0</v>
      </c>
      <c r="BS30">
        <v>0.25</v>
      </c>
      <c r="BT30">
        <v>0.5</v>
      </c>
      <c r="BU30">
        <v>0.75</v>
      </c>
      <c r="BV30">
        <v>0.9</v>
      </c>
    </row>
    <row r="31" spans="1:74" x14ac:dyDescent="0.25">
      <c r="A31" t="s">
        <v>74</v>
      </c>
      <c r="B31" t="s">
        <v>75</v>
      </c>
      <c r="C31">
        <v>19</v>
      </c>
      <c r="D31">
        <v>19</v>
      </c>
      <c r="E31">
        <v>474</v>
      </c>
      <c r="F31" t="s">
        <v>145</v>
      </c>
      <c r="G31" t="s">
        <v>146</v>
      </c>
      <c r="H31">
        <v>2019</v>
      </c>
      <c r="I31" t="s">
        <v>78</v>
      </c>
      <c r="J31" t="s">
        <v>79</v>
      </c>
      <c r="K31" t="s">
        <v>80</v>
      </c>
      <c r="L31">
        <v>71</v>
      </c>
      <c r="M31" t="s">
        <v>147</v>
      </c>
      <c r="N31" s="2">
        <v>60</v>
      </c>
      <c r="O31" s="2"/>
      <c r="P31" s="2"/>
      <c r="Q31" s="2"/>
      <c r="R31" s="2"/>
      <c r="S31" s="7" t="s">
        <v>116</v>
      </c>
      <c r="T31">
        <v>8.42</v>
      </c>
      <c r="U31">
        <v>2.42</v>
      </c>
      <c r="V31">
        <v>19.579999999999998</v>
      </c>
      <c r="W31">
        <v>9</v>
      </c>
      <c r="AH31" s="3">
        <v>422.08</v>
      </c>
      <c r="AI31">
        <v>133.16999999999999</v>
      </c>
      <c r="AJ31">
        <v>354.83</v>
      </c>
      <c r="AK31">
        <v>116.33</v>
      </c>
      <c r="AL31" t="s">
        <v>148</v>
      </c>
      <c r="AS31">
        <v>4.47</v>
      </c>
      <c r="AT31">
        <v>3.99</v>
      </c>
      <c r="AU31" t="s">
        <v>85</v>
      </c>
      <c r="AV31" t="s">
        <v>118</v>
      </c>
      <c r="AW31" t="s">
        <v>105</v>
      </c>
      <c r="AX31" t="s">
        <v>119</v>
      </c>
      <c r="AY31" t="s">
        <v>120</v>
      </c>
      <c r="AZ31" t="s">
        <v>156</v>
      </c>
      <c r="BA31" t="s">
        <v>101</v>
      </c>
      <c r="BB31" s="22" t="s">
        <v>341</v>
      </c>
      <c r="BC31" t="s">
        <v>175</v>
      </c>
      <c r="BD31">
        <v>11.73</v>
      </c>
      <c r="BE31">
        <v>11.73</v>
      </c>
      <c r="BF31">
        <v>7.69</v>
      </c>
      <c r="BG31">
        <v>7.69</v>
      </c>
      <c r="BH31">
        <v>11.94</v>
      </c>
      <c r="BI31">
        <v>11.94</v>
      </c>
      <c r="BJ31">
        <v>4.33</v>
      </c>
      <c r="BK31">
        <v>4.33</v>
      </c>
      <c r="BL31">
        <v>12</v>
      </c>
      <c r="BR31">
        <v>0</v>
      </c>
      <c r="BS31">
        <v>0.25</v>
      </c>
      <c r="BT31">
        <v>0.5</v>
      </c>
      <c r="BU31">
        <v>0.75</v>
      </c>
      <c r="BV31">
        <v>0.9</v>
      </c>
    </row>
    <row r="32" spans="1:74" x14ac:dyDescent="0.25">
      <c r="A32" t="s">
        <v>74</v>
      </c>
      <c r="B32" t="s">
        <v>75</v>
      </c>
      <c r="C32">
        <v>19</v>
      </c>
      <c r="D32">
        <v>19</v>
      </c>
      <c r="E32">
        <v>475</v>
      </c>
      <c r="F32" t="s">
        <v>145</v>
      </c>
      <c r="G32" t="s">
        <v>146</v>
      </c>
      <c r="H32">
        <v>2019</v>
      </c>
      <c r="I32" t="s">
        <v>78</v>
      </c>
      <c r="J32" t="s">
        <v>79</v>
      </c>
      <c r="K32" t="s">
        <v>80</v>
      </c>
      <c r="L32">
        <v>71</v>
      </c>
      <c r="M32" t="s">
        <v>147</v>
      </c>
      <c r="N32" s="2">
        <v>60</v>
      </c>
      <c r="O32" s="2"/>
      <c r="P32" s="2"/>
      <c r="Q32" s="2"/>
      <c r="R32" s="2"/>
      <c r="S32" s="7" t="s">
        <v>116</v>
      </c>
      <c r="T32">
        <v>8.42</v>
      </c>
      <c r="U32">
        <v>2.42</v>
      </c>
      <c r="V32">
        <v>19.579999999999998</v>
      </c>
      <c r="W32">
        <v>9</v>
      </c>
      <c r="AH32">
        <v>422.08</v>
      </c>
      <c r="AI32">
        <v>133.16999999999999</v>
      </c>
      <c r="AJ32">
        <v>354.83</v>
      </c>
      <c r="AK32">
        <v>116.33</v>
      </c>
      <c r="AL32" t="s">
        <v>148</v>
      </c>
      <c r="AS32">
        <v>4.47</v>
      </c>
      <c r="AT32">
        <v>3.99</v>
      </c>
      <c r="AU32" t="s">
        <v>85</v>
      </c>
      <c r="AV32" t="s">
        <v>118</v>
      </c>
      <c r="AW32" t="s">
        <v>105</v>
      </c>
      <c r="AX32" t="s">
        <v>119</v>
      </c>
      <c r="AY32" t="s">
        <v>120</v>
      </c>
      <c r="AZ32" t="s">
        <v>90</v>
      </c>
      <c r="BA32" t="s">
        <v>101</v>
      </c>
      <c r="BB32" s="22" t="s">
        <v>173</v>
      </c>
      <c r="BC32" t="s">
        <v>173</v>
      </c>
      <c r="BD32">
        <v>9.7799999999999994</v>
      </c>
      <c r="BE32">
        <v>9.7799999999999994</v>
      </c>
      <c r="BF32">
        <v>3.22</v>
      </c>
      <c r="BG32">
        <v>3.22</v>
      </c>
      <c r="BH32">
        <v>9.82</v>
      </c>
      <c r="BI32">
        <v>9.82</v>
      </c>
      <c r="BJ32">
        <v>3.09</v>
      </c>
      <c r="BK32">
        <v>3.09</v>
      </c>
      <c r="BL32">
        <v>12</v>
      </c>
      <c r="BR32">
        <v>0</v>
      </c>
      <c r="BS32">
        <v>0.25</v>
      </c>
      <c r="BT32">
        <v>0.5</v>
      </c>
      <c r="BU32">
        <v>0.75</v>
      </c>
      <c r="BV32">
        <v>0.9</v>
      </c>
    </row>
    <row r="33" spans="1:74" x14ac:dyDescent="0.25">
      <c r="A33" t="s">
        <v>74</v>
      </c>
      <c r="B33" t="s">
        <v>75</v>
      </c>
      <c r="C33">
        <v>19</v>
      </c>
      <c r="D33">
        <v>19</v>
      </c>
      <c r="E33">
        <v>479</v>
      </c>
      <c r="F33" t="s">
        <v>145</v>
      </c>
      <c r="G33" t="s">
        <v>146</v>
      </c>
      <c r="H33">
        <v>2019</v>
      </c>
      <c r="I33" t="s">
        <v>78</v>
      </c>
      <c r="J33" t="s">
        <v>79</v>
      </c>
      <c r="K33" t="s">
        <v>80</v>
      </c>
      <c r="L33">
        <v>71</v>
      </c>
      <c r="M33" t="s">
        <v>147</v>
      </c>
      <c r="N33" s="2">
        <v>60</v>
      </c>
      <c r="O33" s="2"/>
      <c r="P33" s="2"/>
      <c r="Q33" s="2"/>
      <c r="R33" s="2"/>
      <c r="S33" s="7" t="s">
        <v>116</v>
      </c>
      <c r="T33">
        <v>8.42</v>
      </c>
      <c r="U33">
        <v>2.42</v>
      </c>
      <c r="V33">
        <v>19.579999999999998</v>
      </c>
      <c r="W33">
        <v>9</v>
      </c>
      <c r="AH33">
        <v>422.08</v>
      </c>
      <c r="AI33">
        <v>133.16999999999999</v>
      </c>
      <c r="AJ33">
        <v>354.83</v>
      </c>
      <c r="AK33">
        <v>116.33</v>
      </c>
      <c r="AL33" t="s">
        <v>148</v>
      </c>
      <c r="AS33">
        <v>4.47</v>
      </c>
      <c r="AT33">
        <v>3.99</v>
      </c>
      <c r="AU33" t="s">
        <v>85</v>
      </c>
      <c r="AV33" t="s">
        <v>118</v>
      </c>
      <c r="AW33" t="s">
        <v>105</v>
      </c>
      <c r="AX33" t="s">
        <v>119</v>
      </c>
      <c r="AY33" t="s">
        <v>120</v>
      </c>
      <c r="AZ33" t="s">
        <v>254</v>
      </c>
      <c r="BA33" t="s">
        <v>101</v>
      </c>
      <c r="BB33" s="22" t="s">
        <v>515</v>
      </c>
      <c r="BC33" t="s">
        <v>516</v>
      </c>
      <c r="BD33">
        <v>0.1</v>
      </c>
      <c r="BE33">
        <v>0.1</v>
      </c>
      <c r="BF33">
        <v>0.02</v>
      </c>
      <c r="BG33">
        <v>0.02</v>
      </c>
      <c r="BH33">
        <v>0.11</v>
      </c>
      <c r="BI33">
        <v>0.11</v>
      </c>
      <c r="BJ33">
        <v>0.02</v>
      </c>
      <c r="BK33">
        <v>0.02</v>
      </c>
      <c r="BL33">
        <v>12</v>
      </c>
      <c r="BR33">
        <v>0</v>
      </c>
      <c r="BS33">
        <v>0.25</v>
      </c>
      <c r="BT33">
        <v>0.5</v>
      </c>
      <c r="BU33">
        <v>0.75</v>
      </c>
      <c r="BV33">
        <v>0.9</v>
      </c>
    </row>
    <row r="34" spans="1:74" x14ac:dyDescent="0.25">
      <c r="A34" t="s">
        <v>74</v>
      </c>
      <c r="B34" t="s">
        <v>75</v>
      </c>
      <c r="C34">
        <v>19</v>
      </c>
      <c r="D34">
        <v>19</v>
      </c>
      <c r="E34">
        <v>480</v>
      </c>
      <c r="F34" t="s">
        <v>145</v>
      </c>
      <c r="G34" t="s">
        <v>146</v>
      </c>
      <c r="H34">
        <v>2019</v>
      </c>
      <c r="I34" t="s">
        <v>78</v>
      </c>
      <c r="J34" t="s">
        <v>79</v>
      </c>
      <c r="K34" t="s">
        <v>80</v>
      </c>
      <c r="L34">
        <v>71</v>
      </c>
      <c r="M34" t="s">
        <v>147</v>
      </c>
      <c r="N34" s="2">
        <v>60</v>
      </c>
      <c r="O34" s="2"/>
      <c r="P34" s="2"/>
      <c r="Q34" s="2"/>
      <c r="R34" s="2"/>
      <c r="S34" s="7" t="s">
        <v>116</v>
      </c>
      <c r="T34">
        <v>8.42</v>
      </c>
      <c r="U34">
        <v>2.42</v>
      </c>
      <c r="V34">
        <v>19.579999999999998</v>
      </c>
      <c r="W34">
        <v>9</v>
      </c>
      <c r="AH34">
        <v>422.08</v>
      </c>
      <c r="AI34">
        <v>133.16999999999999</v>
      </c>
      <c r="AJ34">
        <v>354.83</v>
      </c>
      <c r="AK34">
        <v>116.33</v>
      </c>
      <c r="AL34" t="s">
        <v>148</v>
      </c>
      <c r="AS34">
        <v>4.47</v>
      </c>
      <c r="AT34">
        <v>3.99</v>
      </c>
      <c r="AU34" t="s">
        <v>85</v>
      </c>
      <c r="AV34" t="s">
        <v>118</v>
      </c>
      <c r="AW34" t="s">
        <v>105</v>
      </c>
      <c r="AX34" t="s">
        <v>119</v>
      </c>
      <c r="AY34" t="s">
        <v>120</v>
      </c>
      <c r="AZ34" t="s">
        <v>254</v>
      </c>
      <c r="BA34" t="s">
        <v>101</v>
      </c>
      <c r="BB34" s="22" t="s">
        <v>255</v>
      </c>
      <c r="BC34" t="s">
        <v>256</v>
      </c>
      <c r="BD34">
        <v>0.83</v>
      </c>
      <c r="BE34">
        <v>0.83</v>
      </c>
      <c r="BF34">
        <v>0.25</v>
      </c>
      <c r="BG34">
        <v>0.25</v>
      </c>
      <c r="BH34">
        <v>0.74</v>
      </c>
      <c r="BI34">
        <v>0.74</v>
      </c>
      <c r="BJ34">
        <v>0.17</v>
      </c>
      <c r="BK34">
        <v>0.17</v>
      </c>
      <c r="BL34">
        <v>12</v>
      </c>
      <c r="BR34">
        <v>0</v>
      </c>
      <c r="BS34">
        <v>0.25</v>
      </c>
      <c r="BT34">
        <v>0.5</v>
      </c>
      <c r="BU34">
        <v>0.75</v>
      </c>
      <c r="BV34">
        <v>0.9</v>
      </c>
    </row>
    <row r="35" spans="1:74" x14ac:dyDescent="0.25">
      <c r="A35" t="s">
        <v>74</v>
      </c>
      <c r="B35" t="s">
        <v>75</v>
      </c>
      <c r="C35">
        <v>19</v>
      </c>
      <c r="D35">
        <v>19</v>
      </c>
      <c r="E35">
        <v>481</v>
      </c>
      <c r="F35" t="s">
        <v>145</v>
      </c>
      <c r="G35" t="s">
        <v>146</v>
      </c>
      <c r="H35">
        <v>2019</v>
      </c>
      <c r="I35" t="s">
        <v>78</v>
      </c>
      <c r="J35" t="s">
        <v>79</v>
      </c>
      <c r="K35" t="s">
        <v>80</v>
      </c>
      <c r="L35">
        <v>71</v>
      </c>
      <c r="M35" t="s">
        <v>147</v>
      </c>
      <c r="N35" s="2">
        <v>60</v>
      </c>
      <c r="S35" s="7" t="s">
        <v>116</v>
      </c>
      <c r="T35">
        <v>8.42</v>
      </c>
      <c r="U35">
        <v>2.42</v>
      </c>
      <c r="V35">
        <v>19.579999999999998</v>
      </c>
      <c r="W35">
        <v>9</v>
      </c>
      <c r="AH35">
        <v>422.08</v>
      </c>
      <c r="AI35">
        <v>133.16999999999999</v>
      </c>
      <c r="AJ35">
        <v>354.83</v>
      </c>
      <c r="AK35">
        <v>116.33</v>
      </c>
      <c r="AL35" t="s">
        <v>148</v>
      </c>
      <c r="AS35">
        <v>4.47</v>
      </c>
      <c r="AT35">
        <v>3.99</v>
      </c>
      <c r="AU35" t="s">
        <v>85</v>
      </c>
      <c r="AV35" t="s">
        <v>118</v>
      </c>
      <c r="AW35" t="s">
        <v>105</v>
      </c>
      <c r="AX35" t="s">
        <v>119</v>
      </c>
      <c r="AY35" t="s">
        <v>120</v>
      </c>
      <c r="AZ35" t="s">
        <v>254</v>
      </c>
      <c r="BA35" t="s">
        <v>101</v>
      </c>
      <c r="BB35" s="22" t="s">
        <v>517</v>
      </c>
      <c r="BC35" t="s">
        <v>518</v>
      </c>
      <c r="BD35">
        <v>0.25</v>
      </c>
      <c r="BE35">
        <v>0.25</v>
      </c>
      <c r="BF35">
        <v>0.03</v>
      </c>
      <c r="BG35">
        <v>0.03</v>
      </c>
      <c r="BH35">
        <v>0.25</v>
      </c>
      <c r="BI35">
        <v>0.25</v>
      </c>
      <c r="BJ35">
        <v>0.03</v>
      </c>
      <c r="BK35">
        <v>0.03</v>
      </c>
      <c r="BL35">
        <v>12</v>
      </c>
      <c r="BR35">
        <v>0</v>
      </c>
      <c r="BS35">
        <v>0.25</v>
      </c>
      <c r="BT35">
        <v>0.5</v>
      </c>
      <c r="BU35">
        <v>0.75</v>
      </c>
      <c r="BV35">
        <v>0.9</v>
      </c>
    </row>
    <row r="36" spans="1:74" x14ac:dyDescent="0.25">
      <c r="A36" t="s">
        <v>75</v>
      </c>
      <c r="B36" t="s">
        <v>74</v>
      </c>
      <c r="C36">
        <v>20</v>
      </c>
      <c r="D36">
        <v>19</v>
      </c>
      <c r="E36">
        <v>486</v>
      </c>
      <c r="F36" t="s">
        <v>242</v>
      </c>
      <c r="G36" t="s">
        <v>146</v>
      </c>
      <c r="H36">
        <v>2020</v>
      </c>
      <c r="I36" t="s">
        <v>78</v>
      </c>
      <c r="J36" t="s">
        <v>79</v>
      </c>
      <c r="K36" t="s">
        <v>80</v>
      </c>
      <c r="L36">
        <v>71</v>
      </c>
      <c r="M36" t="s">
        <v>243</v>
      </c>
      <c r="N36" s="2">
        <v>58.3</v>
      </c>
      <c r="O36" s="2"/>
      <c r="P36" s="2"/>
      <c r="Q36" s="2"/>
      <c r="R36" s="2"/>
      <c r="S36" s="7" t="s">
        <v>116</v>
      </c>
      <c r="T36">
        <v>8.42</v>
      </c>
      <c r="U36">
        <v>2.4300000000000002</v>
      </c>
      <c r="V36">
        <v>18</v>
      </c>
      <c r="W36">
        <v>1.91</v>
      </c>
      <c r="AH36">
        <v>422.12</v>
      </c>
      <c r="AI36">
        <v>133.13</v>
      </c>
      <c r="AJ36">
        <v>354.83</v>
      </c>
      <c r="AK36">
        <v>116.34</v>
      </c>
      <c r="AL36" t="s">
        <v>244</v>
      </c>
      <c r="AS36">
        <v>4.47</v>
      </c>
      <c r="AT36">
        <v>1.1499999999999999</v>
      </c>
      <c r="AU36" t="s">
        <v>245</v>
      </c>
      <c r="AV36" t="s">
        <v>118</v>
      </c>
      <c r="AW36" t="s">
        <v>105</v>
      </c>
      <c r="AX36" t="s">
        <v>119</v>
      </c>
      <c r="AY36" t="s">
        <v>120</v>
      </c>
      <c r="AZ36" t="s">
        <v>90</v>
      </c>
      <c r="BA36" t="s">
        <v>101</v>
      </c>
      <c r="BB36" s="22" t="s">
        <v>102</v>
      </c>
      <c r="BC36" t="s">
        <v>103</v>
      </c>
      <c r="BD36" s="12">
        <v>10.3</v>
      </c>
      <c r="BE36" s="12">
        <v>10.3</v>
      </c>
      <c r="BF36" s="12">
        <v>0.89</v>
      </c>
      <c r="BG36" s="12">
        <v>0.89</v>
      </c>
      <c r="BH36">
        <v>10.210000000000001</v>
      </c>
      <c r="BI36">
        <v>10.210000000000001</v>
      </c>
      <c r="BJ36">
        <v>0.76</v>
      </c>
      <c r="BK36">
        <v>0.76</v>
      </c>
      <c r="BL36">
        <v>12</v>
      </c>
      <c r="BR36">
        <v>0</v>
      </c>
      <c r="BS36">
        <v>0.25</v>
      </c>
      <c r="BT36">
        <v>0.5</v>
      </c>
      <c r="BU36">
        <v>0.75</v>
      </c>
      <c r="BV36">
        <v>0.9</v>
      </c>
    </row>
    <row r="37" spans="1:74" x14ac:dyDescent="0.25">
      <c r="A37" t="s">
        <v>74</v>
      </c>
      <c r="B37" t="s">
        <v>75</v>
      </c>
      <c r="C37">
        <v>23</v>
      </c>
      <c r="D37">
        <v>22</v>
      </c>
      <c r="E37">
        <v>504</v>
      </c>
      <c r="F37" t="s">
        <v>166</v>
      </c>
      <c r="G37" t="s">
        <v>167</v>
      </c>
      <c r="H37">
        <v>2014</v>
      </c>
      <c r="I37" t="s">
        <v>78</v>
      </c>
      <c r="J37" t="s">
        <v>79</v>
      </c>
      <c r="K37" t="s">
        <v>80</v>
      </c>
      <c r="L37">
        <v>63.4</v>
      </c>
      <c r="N37" s="2">
        <v>40</v>
      </c>
      <c r="O37" s="2"/>
      <c r="P37" s="2"/>
      <c r="Q37" s="2"/>
      <c r="R37" s="2"/>
      <c r="X37">
        <v>143.06</v>
      </c>
      <c r="Y37">
        <v>56.29</v>
      </c>
      <c r="Z37">
        <v>98.02</v>
      </c>
      <c r="AA37">
        <v>58.26</v>
      </c>
      <c r="AB37" t="s">
        <v>168</v>
      </c>
      <c r="AH37" t="s">
        <v>169</v>
      </c>
      <c r="AS37" t="s">
        <v>85</v>
      </c>
      <c r="AU37" t="s">
        <v>170</v>
      </c>
      <c r="AV37" t="s">
        <v>171</v>
      </c>
      <c r="AW37" t="s">
        <v>105</v>
      </c>
      <c r="AX37" s="1"/>
      <c r="AY37" t="s">
        <v>120</v>
      </c>
      <c r="AZ37" t="s">
        <v>254</v>
      </c>
      <c r="BA37" t="s">
        <v>101</v>
      </c>
      <c r="BB37" t="s">
        <v>359</v>
      </c>
      <c r="BC37" t="s">
        <v>360</v>
      </c>
      <c r="BD37">
        <v>2.6342590416809979</v>
      </c>
      <c r="BE37">
        <v>2.6342590416809979</v>
      </c>
      <c r="BF37">
        <v>0.36633540508631535</v>
      </c>
      <c r="BG37">
        <v>0.36633540508631535</v>
      </c>
      <c r="BH37">
        <v>2.4482837197022804</v>
      </c>
      <c r="BI37">
        <v>2.4482837197022804</v>
      </c>
      <c r="BJ37">
        <v>0.35419843252337968</v>
      </c>
      <c r="BK37">
        <v>0.35419843252337968</v>
      </c>
      <c r="BL37">
        <v>10</v>
      </c>
      <c r="BO37" t="s">
        <v>306</v>
      </c>
      <c r="BP37" t="s">
        <v>85</v>
      </c>
      <c r="BQ37">
        <v>0.64300000000000002</v>
      </c>
      <c r="BR37">
        <v>0</v>
      </c>
      <c r="BS37">
        <v>0.25</v>
      </c>
      <c r="BT37">
        <v>0.5</v>
      </c>
      <c r="BU37">
        <v>0.75</v>
      </c>
      <c r="BV37">
        <v>0.9</v>
      </c>
    </row>
    <row r="38" spans="1:74" x14ac:dyDescent="0.25">
      <c r="A38" t="s">
        <v>74</v>
      </c>
      <c r="B38" t="s">
        <v>75</v>
      </c>
      <c r="C38">
        <v>23</v>
      </c>
      <c r="D38">
        <v>22</v>
      </c>
      <c r="E38">
        <v>505</v>
      </c>
      <c r="F38" t="s">
        <v>166</v>
      </c>
      <c r="G38" t="s">
        <v>167</v>
      </c>
      <c r="H38">
        <v>2014</v>
      </c>
      <c r="I38" t="s">
        <v>78</v>
      </c>
      <c r="J38" t="s">
        <v>79</v>
      </c>
      <c r="K38" t="s">
        <v>80</v>
      </c>
      <c r="L38">
        <v>63.4</v>
      </c>
      <c r="N38" s="2">
        <v>40</v>
      </c>
      <c r="O38" s="2"/>
      <c r="P38" s="2"/>
      <c r="Q38" s="2"/>
      <c r="R38" s="2"/>
      <c r="X38">
        <v>143.06</v>
      </c>
      <c r="Y38">
        <v>56.29</v>
      </c>
      <c r="Z38">
        <v>98.02</v>
      </c>
      <c r="AA38">
        <v>58.26</v>
      </c>
      <c r="AB38" t="s">
        <v>168</v>
      </c>
      <c r="AH38" t="s">
        <v>169</v>
      </c>
      <c r="AS38" t="s">
        <v>85</v>
      </c>
      <c r="AU38" t="s">
        <v>170</v>
      </c>
      <c r="AV38" t="s">
        <v>171</v>
      </c>
      <c r="AW38" t="s">
        <v>105</v>
      </c>
      <c r="AX38" s="1"/>
      <c r="AY38" t="s">
        <v>120</v>
      </c>
      <c r="AZ38" t="s">
        <v>254</v>
      </c>
      <c r="BA38" t="s">
        <v>101</v>
      </c>
      <c r="BB38" t="s">
        <v>361</v>
      </c>
      <c r="BC38" t="s">
        <v>362</v>
      </c>
      <c r="BD38">
        <v>2.5709023311745955</v>
      </c>
      <c r="BE38">
        <v>2.5709023311745955</v>
      </c>
      <c r="BF38">
        <v>0.30114204702388131</v>
      </c>
      <c r="BG38">
        <v>0.30114204702388131</v>
      </c>
      <c r="BH38">
        <v>2.3639097751325271</v>
      </c>
      <c r="BI38">
        <v>2.3639097751325271</v>
      </c>
      <c r="BJ38">
        <v>0.27972722530239347</v>
      </c>
      <c r="BK38">
        <v>0.27972722530239347</v>
      </c>
      <c r="BL38">
        <v>10</v>
      </c>
      <c r="BO38" t="s">
        <v>306</v>
      </c>
      <c r="BP38" t="s">
        <v>85</v>
      </c>
      <c r="BQ38">
        <v>0.26900000000000002</v>
      </c>
      <c r="BR38">
        <v>0</v>
      </c>
      <c r="BS38">
        <v>0.25</v>
      </c>
      <c r="BT38">
        <v>0.5</v>
      </c>
      <c r="BU38">
        <v>0.75</v>
      </c>
      <c r="BV38">
        <v>0.9</v>
      </c>
    </row>
    <row r="39" spans="1:74" x14ac:dyDescent="0.25">
      <c r="A39" t="s">
        <v>74</v>
      </c>
      <c r="B39" t="s">
        <v>75</v>
      </c>
      <c r="C39">
        <v>23</v>
      </c>
      <c r="D39">
        <v>22</v>
      </c>
      <c r="E39">
        <v>506</v>
      </c>
      <c r="F39" t="s">
        <v>166</v>
      </c>
      <c r="G39" t="s">
        <v>167</v>
      </c>
      <c r="H39">
        <v>2014</v>
      </c>
      <c r="I39" t="s">
        <v>78</v>
      </c>
      <c r="J39" t="s">
        <v>79</v>
      </c>
      <c r="K39" t="s">
        <v>80</v>
      </c>
      <c r="L39">
        <v>63.4</v>
      </c>
      <c r="N39" s="2">
        <v>40</v>
      </c>
      <c r="O39" s="2"/>
      <c r="P39" s="2"/>
      <c r="Q39" s="2"/>
      <c r="R39" s="2"/>
      <c r="X39">
        <v>143.06</v>
      </c>
      <c r="Y39">
        <v>56.29</v>
      </c>
      <c r="Z39">
        <v>98.02</v>
      </c>
      <c r="AA39">
        <v>58.26</v>
      </c>
      <c r="AB39" t="s">
        <v>168</v>
      </c>
      <c r="AH39" t="s">
        <v>169</v>
      </c>
      <c r="AS39" t="s">
        <v>85</v>
      </c>
      <c r="AU39" t="s">
        <v>170</v>
      </c>
      <c r="AV39" t="s">
        <v>171</v>
      </c>
      <c r="AW39" t="s">
        <v>105</v>
      </c>
      <c r="AX39" s="1"/>
      <c r="AY39" t="s">
        <v>120</v>
      </c>
      <c r="AZ39" t="s">
        <v>254</v>
      </c>
      <c r="BA39" t="s">
        <v>101</v>
      </c>
      <c r="BB39" t="s">
        <v>363</v>
      </c>
      <c r="BC39" t="s">
        <v>364</v>
      </c>
      <c r="BD39">
        <v>3.2374824944435221</v>
      </c>
      <c r="BE39">
        <v>3.2374824944435221</v>
      </c>
      <c r="BF39">
        <v>0.24861551402312185</v>
      </c>
      <c r="BG39">
        <v>0.24861551402312185</v>
      </c>
      <c r="BH39">
        <v>2.936068120547449</v>
      </c>
      <c r="BI39">
        <v>2.936068120547449</v>
      </c>
      <c r="BJ39">
        <v>0.3681644868770873</v>
      </c>
      <c r="BK39">
        <v>0.3681644868770873</v>
      </c>
      <c r="BL39">
        <v>10</v>
      </c>
      <c r="BO39" t="s">
        <v>306</v>
      </c>
      <c r="BP39" t="s">
        <v>85</v>
      </c>
      <c r="BQ39">
        <v>0.41099999999999998</v>
      </c>
      <c r="BR39">
        <v>0</v>
      </c>
      <c r="BS39">
        <v>0.25</v>
      </c>
      <c r="BT39">
        <v>0.5</v>
      </c>
      <c r="BU39">
        <v>0.75</v>
      </c>
      <c r="BV39">
        <v>0.9</v>
      </c>
    </row>
    <row r="40" spans="1:74" x14ac:dyDescent="0.25">
      <c r="A40" t="s">
        <v>74</v>
      </c>
      <c r="B40" t="s">
        <v>75</v>
      </c>
      <c r="C40">
        <v>23</v>
      </c>
      <c r="D40">
        <v>22</v>
      </c>
      <c r="E40">
        <v>511</v>
      </c>
      <c r="F40" t="s">
        <v>166</v>
      </c>
      <c r="G40" t="s">
        <v>167</v>
      </c>
      <c r="H40">
        <v>2014</v>
      </c>
      <c r="I40" t="s">
        <v>78</v>
      </c>
      <c r="J40" t="s">
        <v>79</v>
      </c>
      <c r="K40" t="s">
        <v>80</v>
      </c>
      <c r="L40">
        <v>63.4</v>
      </c>
      <c r="N40" s="2">
        <v>40</v>
      </c>
      <c r="O40" s="2"/>
      <c r="P40" s="2"/>
      <c r="Q40" s="2"/>
      <c r="R40" s="2"/>
      <c r="X40">
        <v>143.06</v>
      </c>
      <c r="Y40">
        <v>56.29</v>
      </c>
      <c r="Z40">
        <v>98.02</v>
      </c>
      <c r="AA40">
        <v>58.26</v>
      </c>
      <c r="AB40" t="s">
        <v>168</v>
      </c>
      <c r="AH40" t="s">
        <v>169</v>
      </c>
      <c r="AS40" t="s">
        <v>85</v>
      </c>
      <c r="AU40" t="s">
        <v>170</v>
      </c>
      <c r="AV40" t="s">
        <v>171</v>
      </c>
      <c r="AW40" t="s">
        <v>105</v>
      </c>
      <c r="AX40" s="1"/>
      <c r="AY40" t="s">
        <v>120</v>
      </c>
      <c r="AZ40" t="s">
        <v>90</v>
      </c>
      <c r="BA40" t="s">
        <v>101</v>
      </c>
      <c r="BB40" t="s">
        <v>172</v>
      </c>
      <c r="BC40" t="s">
        <v>173</v>
      </c>
      <c r="BD40" s="15">
        <v>8.117427272727272E-2</v>
      </c>
      <c r="BE40">
        <f>Tabel1345[[#This Row],[dependent_variable_value_pre_RAW]]*100</f>
        <v>8.1174272727272712</v>
      </c>
      <c r="BF40" s="5">
        <v>3.7865422492849382E-2</v>
      </c>
      <c r="BG40">
        <f>Tabel1345[[#This Row],[dependent_variable_value_pre_SD_RAW]]*100</f>
        <v>3.7865422492849383</v>
      </c>
      <c r="BH40" s="15">
        <v>6.8438818181818184E-2</v>
      </c>
      <c r="BI40">
        <f>Tabel1345[[#This Row],[dependent_variable_value_post_RAW]]*100</f>
        <v>6.8438818181818188</v>
      </c>
      <c r="BJ40" s="5">
        <v>3.4809683539911145E-2</v>
      </c>
      <c r="BK40">
        <f>Tabel1345[[#This Row],[dependent_variable_value_post_SD_RAW]]*100</f>
        <v>3.4809683539911145</v>
      </c>
      <c r="BL40">
        <v>10</v>
      </c>
      <c r="BR40">
        <v>0</v>
      </c>
      <c r="BS40">
        <v>0.25</v>
      </c>
      <c r="BT40">
        <v>0.5</v>
      </c>
      <c r="BU40">
        <v>0.75</v>
      </c>
      <c r="BV40">
        <v>0.9</v>
      </c>
    </row>
    <row r="41" spans="1:74" x14ac:dyDescent="0.25">
      <c r="A41" t="s">
        <v>74</v>
      </c>
      <c r="B41" t="s">
        <v>75</v>
      </c>
      <c r="C41">
        <v>23</v>
      </c>
      <c r="D41">
        <v>22</v>
      </c>
      <c r="E41">
        <v>512</v>
      </c>
      <c r="F41" t="s">
        <v>166</v>
      </c>
      <c r="G41" t="s">
        <v>167</v>
      </c>
      <c r="H41">
        <v>2014</v>
      </c>
      <c r="I41" t="s">
        <v>78</v>
      </c>
      <c r="J41" t="s">
        <v>79</v>
      </c>
      <c r="K41" t="s">
        <v>80</v>
      </c>
      <c r="L41">
        <v>63.4</v>
      </c>
      <c r="N41" s="2">
        <v>40</v>
      </c>
      <c r="O41" s="2"/>
      <c r="P41" s="2"/>
      <c r="Q41" s="2"/>
      <c r="R41" s="2"/>
      <c r="X41">
        <v>143.06</v>
      </c>
      <c r="Y41">
        <v>56.29</v>
      </c>
      <c r="Z41">
        <v>98.02</v>
      </c>
      <c r="AA41">
        <v>58.26</v>
      </c>
      <c r="AB41" t="s">
        <v>168</v>
      </c>
      <c r="AH41" t="s">
        <v>169</v>
      </c>
      <c r="AS41" t="s">
        <v>85</v>
      </c>
      <c r="AU41" t="s">
        <v>170</v>
      </c>
      <c r="AV41" t="s">
        <v>171</v>
      </c>
      <c r="AW41" t="s">
        <v>105</v>
      </c>
      <c r="AX41" s="1"/>
      <c r="AY41" t="s">
        <v>120</v>
      </c>
      <c r="AZ41" t="s">
        <v>156</v>
      </c>
      <c r="BA41" t="s">
        <v>101</v>
      </c>
      <c r="BB41" t="s">
        <v>174</v>
      </c>
      <c r="BC41" t="s">
        <v>175</v>
      </c>
      <c r="BD41" s="5">
        <v>2.9727454545454546E-2</v>
      </c>
      <c r="BE41">
        <f>Tabel1345[[#This Row],[dependent_variable_value_pre_RAW]]*100</f>
        <v>2.9727454545454548</v>
      </c>
      <c r="BF41" s="5">
        <v>8.0815223291793633E-3</v>
      </c>
      <c r="BG41">
        <f>Tabel1345[[#This Row],[dependent_variable_value_pre_SD_RAW]]*100</f>
        <v>0.80815223291793636</v>
      </c>
      <c r="BH41" s="5">
        <v>3.1312363636363638E-2</v>
      </c>
      <c r="BI41">
        <f>Tabel1345[[#This Row],[dependent_variable_value_post_RAW]]*100</f>
        <v>3.131236363636364</v>
      </c>
      <c r="BJ41" s="5">
        <v>9.9099527498435688E-3</v>
      </c>
      <c r="BK41">
        <f>Tabel1345[[#This Row],[dependent_variable_value_post_SD_RAW]]*100</f>
        <v>0.99099527498435691</v>
      </c>
      <c r="BL41">
        <v>10</v>
      </c>
      <c r="BR41">
        <v>0</v>
      </c>
      <c r="BS41">
        <v>0.25</v>
      </c>
      <c r="BT41">
        <v>0.5</v>
      </c>
      <c r="BU41">
        <v>0.75</v>
      </c>
      <c r="BV41">
        <v>0.9</v>
      </c>
    </row>
    <row r="42" spans="1:74" x14ac:dyDescent="0.25">
      <c r="A42" t="s">
        <v>74</v>
      </c>
      <c r="B42" t="s">
        <v>75</v>
      </c>
      <c r="C42">
        <v>31</v>
      </c>
      <c r="D42">
        <v>29</v>
      </c>
      <c r="E42">
        <v>611</v>
      </c>
      <c r="F42" t="s">
        <v>457</v>
      </c>
      <c r="G42" t="s">
        <v>458</v>
      </c>
      <c r="H42">
        <v>2007</v>
      </c>
      <c r="I42" t="s">
        <v>78</v>
      </c>
      <c r="J42" t="s">
        <v>79</v>
      </c>
      <c r="K42" t="s">
        <v>80</v>
      </c>
      <c r="L42">
        <v>78.2</v>
      </c>
      <c r="M42" t="s">
        <v>459</v>
      </c>
      <c r="N42" s="2">
        <v>22.8</v>
      </c>
      <c r="O42" s="2"/>
      <c r="P42" s="2"/>
      <c r="Q42" s="2"/>
      <c r="R42" s="2"/>
      <c r="AS42" t="s">
        <v>460</v>
      </c>
      <c r="AU42" t="s">
        <v>461</v>
      </c>
      <c r="AV42" t="s">
        <v>118</v>
      </c>
      <c r="AW42" t="s">
        <v>105</v>
      </c>
      <c r="AX42" t="s">
        <v>88</v>
      </c>
      <c r="AY42" t="s">
        <v>120</v>
      </c>
      <c r="AZ42" t="s">
        <v>156</v>
      </c>
      <c r="BA42" t="s">
        <v>101</v>
      </c>
      <c r="BB42" t="s">
        <v>617</v>
      </c>
      <c r="BC42" t="s">
        <v>618</v>
      </c>
      <c r="BD42" s="16">
        <v>0.12</v>
      </c>
      <c r="BE42" s="17">
        <v>0.12</v>
      </c>
      <c r="BF42" s="18">
        <v>0.03</v>
      </c>
      <c r="BG42" s="17">
        <v>0.03</v>
      </c>
      <c r="BH42" s="18" t="s">
        <v>619</v>
      </c>
      <c r="BI42" s="17">
        <v>0.12</v>
      </c>
      <c r="BJ42" s="18" t="s">
        <v>620</v>
      </c>
      <c r="BK42" s="17">
        <v>0.04</v>
      </c>
      <c r="BL42">
        <v>22</v>
      </c>
      <c r="BR42">
        <v>0</v>
      </c>
      <c r="BS42">
        <v>0.25</v>
      </c>
      <c r="BT42">
        <v>0.5</v>
      </c>
      <c r="BU42">
        <v>0.75</v>
      </c>
      <c r="BV42">
        <v>0.9</v>
      </c>
    </row>
    <row r="43" spans="1:74" x14ac:dyDescent="0.25">
      <c r="A43" t="s">
        <v>74</v>
      </c>
      <c r="B43" t="s">
        <v>75</v>
      </c>
      <c r="C43">
        <v>31</v>
      </c>
      <c r="D43">
        <v>29</v>
      </c>
      <c r="E43">
        <v>613</v>
      </c>
      <c r="F43" t="s">
        <v>457</v>
      </c>
      <c r="G43" t="s">
        <v>458</v>
      </c>
      <c r="H43">
        <v>2007</v>
      </c>
      <c r="I43" t="s">
        <v>78</v>
      </c>
      <c r="J43" t="s">
        <v>79</v>
      </c>
      <c r="K43" t="s">
        <v>80</v>
      </c>
      <c r="L43">
        <v>78.2</v>
      </c>
      <c r="M43" t="s">
        <v>459</v>
      </c>
      <c r="N43" s="2">
        <v>22.8</v>
      </c>
      <c r="O43" s="2"/>
      <c r="P43" s="2"/>
      <c r="Q43" s="2"/>
      <c r="R43" s="2"/>
      <c r="AS43" t="s">
        <v>460</v>
      </c>
      <c r="AU43" t="s">
        <v>461</v>
      </c>
      <c r="AV43" t="s">
        <v>118</v>
      </c>
      <c r="AW43" t="s">
        <v>105</v>
      </c>
      <c r="AX43" t="s">
        <v>88</v>
      </c>
      <c r="AY43" t="s">
        <v>120</v>
      </c>
      <c r="AZ43" t="s">
        <v>156</v>
      </c>
      <c r="BA43" t="s">
        <v>101</v>
      </c>
      <c r="BB43" t="s">
        <v>627</v>
      </c>
      <c r="BC43" t="s">
        <v>628</v>
      </c>
      <c r="BD43" s="16" t="s">
        <v>629</v>
      </c>
      <c r="BE43" s="17">
        <v>0.13</v>
      </c>
      <c r="BF43" s="18" t="s">
        <v>620</v>
      </c>
      <c r="BG43" s="17">
        <v>0.04</v>
      </c>
      <c r="BH43" s="18" t="s">
        <v>630</v>
      </c>
      <c r="BI43" s="17">
        <v>0.14000000000000001</v>
      </c>
      <c r="BJ43" s="18" t="s">
        <v>620</v>
      </c>
      <c r="BK43" s="17">
        <v>0.04</v>
      </c>
      <c r="BL43">
        <v>22</v>
      </c>
      <c r="BR43">
        <v>0</v>
      </c>
      <c r="BS43">
        <v>0.25</v>
      </c>
      <c r="BT43">
        <v>0.5</v>
      </c>
      <c r="BU43">
        <v>0.75</v>
      </c>
      <c r="BV43">
        <v>0.9</v>
      </c>
    </row>
    <row r="44" spans="1:74" x14ac:dyDescent="0.25">
      <c r="A44" t="s">
        <v>74</v>
      </c>
      <c r="B44" t="s">
        <v>75</v>
      </c>
      <c r="C44">
        <v>31</v>
      </c>
      <c r="D44">
        <v>29</v>
      </c>
      <c r="E44">
        <v>616</v>
      </c>
      <c r="F44" t="s">
        <v>457</v>
      </c>
      <c r="G44" t="s">
        <v>458</v>
      </c>
      <c r="H44">
        <v>2007</v>
      </c>
      <c r="I44" t="s">
        <v>78</v>
      </c>
      <c r="J44" t="s">
        <v>79</v>
      </c>
      <c r="K44" t="s">
        <v>80</v>
      </c>
      <c r="L44">
        <v>78.2</v>
      </c>
      <c r="M44" t="s">
        <v>459</v>
      </c>
      <c r="N44" s="2">
        <v>22.8</v>
      </c>
      <c r="O44" s="2"/>
      <c r="P44" s="2"/>
      <c r="Q44" s="2"/>
      <c r="R44" s="2"/>
      <c r="AS44" t="s">
        <v>460</v>
      </c>
      <c r="AU44" t="s">
        <v>461</v>
      </c>
      <c r="AV44" t="s">
        <v>118</v>
      </c>
      <c r="AW44" t="s">
        <v>105</v>
      </c>
      <c r="AX44" t="s">
        <v>88</v>
      </c>
      <c r="AY44" t="s">
        <v>120</v>
      </c>
      <c r="AZ44" t="s">
        <v>156</v>
      </c>
      <c r="BA44" t="s">
        <v>101</v>
      </c>
      <c r="BB44" t="s">
        <v>480</v>
      </c>
      <c r="BC44" t="s">
        <v>175</v>
      </c>
      <c r="BD44" s="16" t="s">
        <v>481</v>
      </c>
      <c r="BE44" s="17">
        <v>2.23</v>
      </c>
      <c r="BF44" s="18" t="s">
        <v>482</v>
      </c>
      <c r="BG44" s="17">
        <v>0.87</v>
      </c>
      <c r="BH44" s="18" t="s">
        <v>483</v>
      </c>
      <c r="BI44" s="17">
        <v>2.67</v>
      </c>
      <c r="BJ44" s="18" t="s">
        <v>484</v>
      </c>
      <c r="BK44" s="17">
        <v>1.1000000000000001</v>
      </c>
      <c r="BL44">
        <v>22</v>
      </c>
      <c r="BR44">
        <v>0</v>
      </c>
      <c r="BS44">
        <v>0.25</v>
      </c>
      <c r="BT44">
        <v>0.5</v>
      </c>
      <c r="BU44">
        <v>0.75</v>
      </c>
      <c r="BV44">
        <v>0.9</v>
      </c>
    </row>
    <row r="45" spans="1:74" x14ac:dyDescent="0.25">
      <c r="A45" t="s">
        <v>74</v>
      </c>
      <c r="B45" t="s">
        <v>75</v>
      </c>
      <c r="C45">
        <v>31</v>
      </c>
      <c r="D45">
        <v>29</v>
      </c>
      <c r="E45">
        <v>617</v>
      </c>
      <c r="F45" t="s">
        <v>457</v>
      </c>
      <c r="G45" t="s">
        <v>458</v>
      </c>
      <c r="H45">
        <v>2007</v>
      </c>
      <c r="I45" t="s">
        <v>78</v>
      </c>
      <c r="J45" t="s">
        <v>79</v>
      </c>
      <c r="K45" t="s">
        <v>80</v>
      </c>
      <c r="L45">
        <v>78.2</v>
      </c>
      <c r="M45" t="s">
        <v>459</v>
      </c>
      <c r="N45" s="2">
        <v>22.8</v>
      </c>
      <c r="O45" s="2"/>
      <c r="P45" s="2"/>
      <c r="Q45" s="2"/>
      <c r="R45" s="2"/>
      <c r="AS45" t="s">
        <v>460</v>
      </c>
      <c r="AU45" t="s">
        <v>461</v>
      </c>
      <c r="AV45" t="s">
        <v>118</v>
      </c>
      <c r="AW45" t="s">
        <v>105</v>
      </c>
      <c r="AX45" t="s">
        <v>88</v>
      </c>
      <c r="AY45" t="s">
        <v>120</v>
      </c>
      <c r="AZ45" t="s">
        <v>156</v>
      </c>
      <c r="BA45" t="s">
        <v>101</v>
      </c>
      <c r="BB45" t="s">
        <v>635</v>
      </c>
      <c r="BC45" t="s">
        <v>636</v>
      </c>
      <c r="BD45" s="16" t="s">
        <v>637</v>
      </c>
      <c r="BE45" s="17">
        <v>0.18</v>
      </c>
      <c r="BF45" s="18" t="s">
        <v>638</v>
      </c>
      <c r="BG45" s="17">
        <v>0.06</v>
      </c>
      <c r="BH45" s="18" t="s">
        <v>639</v>
      </c>
      <c r="BI45" s="17">
        <v>0.19</v>
      </c>
      <c r="BJ45" s="18" t="s">
        <v>638</v>
      </c>
      <c r="BK45" s="17">
        <v>0.06</v>
      </c>
      <c r="BL45">
        <v>22</v>
      </c>
      <c r="BR45">
        <v>0</v>
      </c>
      <c r="BS45">
        <v>0.25</v>
      </c>
      <c r="BT45">
        <v>0.5</v>
      </c>
      <c r="BU45">
        <v>0.75</v>
      </c>
      <c r="BV45">
        <v>0.9</v>
      </c>
    </row>
    <row r="46" spans="1:74" x14ac:dyDescent="0.25">
      <c r="A46" t="s">
        <v>74</v>
      </c>
      <c r="B46" t="s">
        <v>75</v>
      </c>
      <c r="C46">
        <v>31</v>
      </c>
      <c r="D46">
        <v>29</v>
      </c>
      <c r="E46">
        <v>621</v>
      </c>
      <c r="F46" t="s">
        <v>457</v>
      </c>
      <c r="G46" t="s">
        <v>458</v>
      </c>
      <c r="H46">
        <v>2007</v>
      </c>
      <c r="I46" t="s">
        <v>78</v>
      </c>
      <c r="J46" t="s">
        <v>79</v>
      </c>
      <c r="K46" t="s">
        <v>80</v>
      </c>
      <c r="L46">
        <v>78.2</v>
      </c>
      <c r="M46" t="s">
        <v>459</v>
      </c>
      <c r="N46" s="2">
        <v>22.8</v>
      </c>
      <c r="O46" s="2"/>
      <c r="P46" s="2"/>
      <c r="Q46" s="2"/>
      <c r="R46" s="2"/>
      <c r="AS46" t="s">
        <v>460</v>
      </c>
      <c r="AU46" t="s">
        <v>461</v>
      </c>
      <c r="AV46" t="s">
        <v>118</v>
      </c>
      <c r="AW46" t="s">
        <v>105</v>
      </c>
      <c r="AX46" t="s">
        <v>88</v>
      </c>
      <c r="AY46" t="s">
        <v>120</v>
      </c>
      <c r="AZ46" t="s">
        <v>90</v>
      </c>
      <c r="BA46" t="s">
        <v>101</v>
      </c>
      <c r="BB46" t="s">
        <v>330</v>
      </c>
      <c r="BC46" t="s">
        <v>173</v>
      </c>
      <c r="BD46" s="16" t="s">
        <v>487</v>
      </c>
      <c r="BE46" s="17">
        <v>9.92</v>
      </c>
      <c r="BF46" s="18" t="s">
        <v>488</v>
      </c>
      <c r="BG46" s="17">
        <v>4.74</v>
      </c>
      <c r="BH46" s="18" t="s">
        <v>489</v>
      </c>
      <c r="BI46" s="17">
        <v>12.49</v>
      </c>
      <c r="BJ46" s="18" t="s">
        <v>490</v>
      </c>
      <c r="BK46" s="17">
        <v>6.42</v>
      </c>
      <c r="BL46">
        <v>22</v>
      </c>
      <c r="BR46">
        <v>0</v>
      </c>
      <c r="BS46">
        <v>0.25</v>
      </c>
      <c r="BT46">
        <v>0.5</v>
      </c>
      <c r="BU46">
        <v>0.75</v>
      </c>
      <c r="BV46">
        <v>0.9</v>
      </c>
    </row>
    <row r="47" spans="1:74" x14ac:dyDescent="0.25">
      <c r="A47" t="s">
        <v>74</v>
      </c>
      <c r="B47" t="s">
        <v>75</v>
      </c>
      <c r="C47">
        <v>9</v>
      </c>
      <c r="D47">
        <v>9</v>
      </c>
      <c r="E47">
        <v>95</v>
      </c>
      <c r="F47" t="s">
        <v>220</v>
      </c>
      <c r="G47" t="s">
        <v>221</v>
      </c>
      <c r="H47">
        <v>2017</v>
      </c>
      <c r="I47" t="s">
        <v>78</v>
      </c>
      <c r="J47" t="s">
        <v>79</v>
      </c>
      <c r="K47" t="s">
        <v>80</v>
      </c>
      <c r="L47">
        <v>69.5</v>
      </c>
      <c r="M47" t="s">
        <v>222</v>
      </c>
      <c r="N47" s="2">
        <v>64.3</v>
      </c>
      <c r="O47" s="2"/>
      <c r="P47" s="2"/>
      <c r="Q47" s="2"/>
      <c r="R47" s="2"/>
      <c r="S47" t="s">
        <v>82</v>
      </c>
      <c r="T47">
        <v>0.94</v>
      </c>
      <c r="U47">
        <v>0.8</v>
      </c>
      <c r="V47">
        <v>1.1000000000000001</v>
      </c>
      <c r="W47">
        <v>0.8</v>
      </c>
      <c r="AS47">
        <v>30</v>
      </c>
      <c r="AU47" t="s">
        <v>223</v>
      </c>
      <c r="AV47" t="s">
        <v>224</v>
      </c>
      <c r="AW47" t="s">
        <v>137</v>
      </c>
      <c r="AX47" t="s">
        <v>88</v>
      </c>
      <c r="AY47" t="s">
        <v>89</v>
      </c>
      <c r="AZ47" t="s">
        <v>238</v>
      </c>
      <c r="BA47" t="s">
        <v>110</v>
      </c>
      <c r="BB47" t="s">
        <v>239</v>
      </c>
      <c r="BC47" t="s">
        <v>239</v>
      </c>
      <c r="BD47">
        <v>-5.18</v>
      </c>
      <c r="BE47">
        <v>-5.18</v>
      </c>
      <c r="BF47">
        <v>1.2</v>
      </c>
      <c r="BG47">
        <v>1.2</v>
      </c>
      <c r="BH47">
        <v>-4.8099999999999996</v>
      </c>
      <c r="BI47">
        <v>-4.8099999999999996</v>
      </c>
      <c r="BJ47">
        <v>0.6</v>
      </c>
      <c r="BK47">
        <v>0.6</v>
      </c>
      <c r="BL47">
        <v>14</v>
      </c>
      <c r="BR47">
        <v>0</v>
      </c>
      <c r="BS47">
        <v>0.25</v>
      </c>
      <c r="BT47">
        <v>0.5</v>
      </c>
      <c r="BU47">
        <v>0.75</v>
      </c>
      <c r="BV47">
        <v>0.9</v>
      </c>
    </row>
    <row r="48" spans="1:74" x14ac:dyDescent="0.25">
      <c r="A48" t="s">
        <v>74</v>
      </c>
      <c r="B48" t="s">
        <v>75</v>
      </c>
      <c r="C48">
        <v>9</v>
      </c>
      <c r="D48">
        <v>9</v>
      </c>
      <c r="E48">
        <v>96</v>
      </c>
      <c r="F48" t="s">
        <v>220</v>
      </c>
      <c r="G48" t="s">
        <v>221</v>
      </c>
      <c r="H48">
        <v>2017</v>
      </c>
      <c r="I48" t="s">
        <v>78</v>
      </c>
      <c r="J48" t="s">
        <v>79</v>
      </c>
      <c r="K48" t="s">
        <v>80</v>
      </c>
      <c r="L48">
        <v>69.5</v>
      </c>
      <c r="M48" t="s">
        <v>222</v>
      </c>
      <c r="N48" s="2">
        <v>64.3</v>
      </c>
      <c r="O48" s="2"/>
      <c r="P48" s="2"/>
      <c r="Q48" s="2"/>
      <c r="R48" s="2"/>
      <c r="S48" t="s">
        <v>82</v>
      </c>
      <c r="T48">
        <v>0.94</v>
      </c>
      <c r="U48">
        <v>0.8</v>
      </c>
      <c r="V48">
        <v>1.1000000000000001</v>
      </c>
      <c r="W48">
        <v>0.8</v>
      </c>
      <c r="AS48">
        <v>30</v>
      </c>
      <c r="AU48" t="s">
        <v>223</v>
      </c>
      <c r="AV48" t="s">
        <v>224</v>
      </c>
      <c r="AW48" t="s">
        <v>137</v>
      </c>
      <c r="AX48" t="s">
        <v>88</v>
      </c>
      <c r="AY48" t="s">
        <v>89</v>
      </c>
      <c r="AZ48" t="s">
        <v>238</v>
      </c>
      <c r="BA48" t="s">
        <v>110</v>
      </c>
      <c r="BB48" t="s">
        <v>409</v>
      </c>
      <c r="BC48" t="s">
        <v>409</v>
      </c>
      <c r="BD48">
        <v>-4.49</v>
      </c>
      <c r="BE48">
        <v>-4.49</v>
      </c>
      <c r="BF48">
        <v>1.3</v>
      </c>
      <c r="BG48">
        <v>1.3</v>
      </c>
      <c r="BH48">
        <v>-4.8899999999999997</v>
      </c>
      <c r="BI48">
        <v>-4.8899999999999997</v>
      </c>
      <c r="BJ48">
        <v>1.2</v>
      </c>
      <c r="BK48">
        <v>1.2</v>
      </c>
      <c r="BL48">
        <v>14</v>
      </c>
      <c r="BR48">
        <v>0</v>
      </c>
      <c r="BS48">
        <v>0.25</v>
      </c>
      <c r="BT48">
        <v>0.5</v>
      </c>
      <c r="BU48">
        <v>0.75</v>
      </c>
      <c r="BV48">
        <v>0.9</v>
      </c>
    </row>
    <row r="49" spans="1:74" x14ac:dyDescent="0.25">
      <c r="A49" t="s">
        <v>74</v>
      </c>
      <c r="B49" t="s">
        <v>75</v>
      </c>
      <c r="C49">
        <v>9</v>
      </c>
      <c r="D49">
        <v>9</v>
      </c>
      <c r="E49">
        <v>97</v>
      </c>
      <c r="F49" t="s">
        <v>220</v>
      </c>
      <c r="G49" t="s">
        <v>221</v>
      </c>
      <c r="H49">
        <v>2017</v>
      </c>
      <c r="I49" t="s">
        <v>78</v>
      </c>
      <c r="J49" t="s">
        <v>79</v>
      </c>
      <c r="K49" t="s">
        <v>80</v>
      </c>
      <c r="L49">
        <v>69.5</v>
      </c>
      <c r="M49" t="s">
        <v>222</v>
      </c>
      <c r="N49" s="2">
        <v>64.3</v>
      </c>
      <c r="O49" s="2"/>
      <c r="P49" s="2"/>
      <c r="Q49" s="2"/>
      <c r="R49" s="2"/>
      <c r="S49" t="s">
        <v>82</v>
      </c>
      <c r="T49">
        <v>0.94</v>
      </c>
      <c r="U49">
        <v>0.8</v>
      </c>
      <c r="V49">
        <v>1.1000000000000001</v>
      </c>
      <c r="W49">
        <v>0.8</v>
      </c>
      <c r="AS49">
        <v>30</v>
      </c>
      <c r="AU49" t="s">
        <v>223</v>
      </c>
      <c r="AV49" t="s">
        <v>224</v>
      </c>
      <c r="AW49" t="s">
        <v>137</v>
      </c>
      <c r="AX49" t="s">
        <v>88</v>
      </c>
      <c r="AY49" t="s">
        <v>89</v>
      </c>
      <c r="AZ49" t="s">
        <v>238</v>
      </c>
      <c r="BA49" t="s">
        <v>110</v>
      </c>
      <c r="BB49" t="s">
        <v>527</v>
      </c>
      <c r="BC49" t="s">
        <v>527</v>
      </c>
      <c r="BD49">
        <v>18.34</v>
      </c>
      <c r="BE49">
        <v>18.34</v>
      </c>
      <c r="BF49">
        <v>3.2</v>
      </c>
      <c r="BG49">
        <v>3.2</v>
      </c>
      <c r="BH49">
        <v>19.079999999999998</v>
      </c>
      <c r="BI49">
        <v>19.079999999999998</v>
      </c>
      <c r="BJ49">
        <v>2.4</v>
      </c>
      <c r="BK49">
        <v>2.4</v>
      </c>
      <c r="BL49">
        <v>14</v>
      </c>
      <c r="BR49">
        <v>0</v>
      </c>
      <c r="BS49">
        <v>0.25</v>
      </c>
      <c r="BT49">
        <v>0.5</v>
      </c>
      <c r="BU49">
        <v>0.75</v>
      </c>
      <c r="BV49">
        <v>0.9</v>
      </c>
    </row>
    <row r="50" spans="1:74" x14ac:dyDescent="0.25">
      <c r="A50" t="s">
        <v>74</v>
      </c>
      <c r="B50" t="s">
        <v>75</v>
      </c>
      <c r="C50">
        <v>9</v>
      </c>
      <c r="D50">
        <v>9</v>
      </c>
      <c r="E50">
        <v>98</v>
      </c>
      <c r="F50" t="s">
        <v>220</v>
      </c>
      <c r="G50" t="s">
        <v>221</v>
      </c>
      <c r="H50">
        <v>2017</v>
      </c>
      <c r="I50" t="s">
        <v>78</v>
      </c>
      <c r="J50" t="s">
        <v>79</v>
      </c>
      <c r="K50" t="s">
        <v>80</v>
      </c>
      <c r="L50">
        <v>69.5</v>
      </c>
      <c r="M50" t="s">
        <v>222</v>
      </c>
      <c r="N50" s="2">
        <v>64.3</v>
      </c>
      <c r="O50" s="2"/>
      <c r="P50" s="2"/>
      <c r="Q50" s="2"/>
      <c r="R50" s="2"/>
      <c r="S50" t="s">
        <v>82</v>
      </c>
      <c r="T50">
        <v>0.94</v>
      </c>
      <c r="U50">
        <v>0.8</v>
      </c>
      <c r="V50">
        <v>1.1000000000000001</v>
      </c>
      <c r="W50">
        <v>0.8</v>
      </c>
      <c r="AS50">
        <v>30</v>
      </c>
      <c r="AU50" t="s">
        <v>223</v>
      </c>
      <c r="AV50" t="s">
        <v>224</v>
      </c>
      <c r="AW50" t="s">
        <v>137</v>
      </c>
      <c r="AX50" t="s">
        <v>88</v>
      </c>
      <c r="AY50" t="s">
        <v>89</v>
      </c>
      <c r="AZ50" t="s">
        <v>238</v>
      </c>
      <c r="BA50" t="s">
        <v>110</v>
      </c>
      <c r="BB50" t="s">
        <v>528</v>
      </c>
      <c r="BC50" t="s">
        <v>528</v>
      </c>
      <c r="BD50">
        <v>17.18</v>
      </c>
      <c r="BE50">
        <v>17.18</v>
      </c>
      <c r="BF50">
        <v>2.8</v>
      </c>
      <c r="BG50">
        <v>2.8</v>
      </c>
      <c r="BH50">
        <v>17.940000000000001</v>
      </c>
      <c r="BI50">
        <v>17.940000000000001</v>
      </c>
      <c r="BJ50">
        <v>4.3</v>
      </c>
      <c r="BK50">
        <v>4.3</v>
      </c>
      <c r="BL50">
        <v>14</v>
      </c>
      <c r="BR50">
        <v>0</v>
      </c>
      <c r="BS50">
        <v>0.25</v>
      </c>
      <c r="BT50">
        <v>0.5</v>
      </c>
      <c r="BU50">
        <v>0.75</v>
      </c>
      <c r="BV50">
        <v>0.9</v>
      </c>
    </row>
    <row r="51" spans="1:74" x14ac:dyDescent="0.25">
      <c r="A51" t="s">
        <v>74</v>
      </c>
      <c r="B51" t="s">
        <v>75</v>
      </c>
      <c r="C51">
        <v>9</v>
      </c>
      <c r="D51">
        <v>9</v>
      </c>
      <c r="E51">
        <v>99</v>
      </c>
      <c r="F51" t="s">
        <v>220</v>
      </c>
      <c r="G51" t="s">
        <v>221</v>
      </c>
      <c r="H51">
        <v>2017</v>
      </c>
      <c r="I51" t="s">
        <v>78</v>
      </c>
      <c r="J51" t="s">
        <v>79</v>
      </c>
      <c r="K51" t="s">
        <v>80</v>
      </c>
      <c r="L51">
        <v>69.5</v>
      </c>
      <c r="M51" t="s">
        <v>222</v>
      </c>
      <c r="N51" s="2">
        <v>64.3</v>
      </c>
      <c r="O51" s="2"/>
      <c r="P51" s="2"/>
      <c r="Q51" s="2"/>
      <c r="R51" s="2"/>
      <c r="S51" t="s">
        <v>82</v>
      </c>
      <c r="T51">
        <v>0.94</v>
      </c>
      <c r="U51">
        <v>0.8</v>
      </c>
      <c r="V51">
        <v>1.1000000000000001</v>
      </c>
      <c r="W51">
        <v>0.8</v>
      </c>
      <c r="AS51">
        <v>30</v>
      </c>
      <c r="AU51" t="s">
        <v>223</v>
      </c>
      <c r="AV51" t="s">
        <v>224</v>
      </c>
      <c r="AW51" t="s">
        <v>137</v>
      </c>
      <c r="AX51" t="s">
        <v>88</v>
      </c>
      <c r="AY51" t="s">
        <v>89</v>
      </c>
      <c r="AZ51" t="s">
        <v>238</v>
      </c>
      <c r="BA51" t="s">
        <v>110</v>
      </c>
      <c r="BB51" t="s">
        <v>529</v>
      </c>
      <c r="BC51" t="s">
        <v>529</v>
      </c>
      <c r="BD51">
        <v>-10.36</v>
      </c>
      <c r="BE51">
        <v>-10.36</v>
      </c>
      <c r="BF51">
        <v>4.3</v>
      </c>
      <c r="BG51">
        <v>4.3</v>
      </c>
      <c r="BH51">
        <v>-10.06</v>
      </c>
      <c r="BI51">
        <v>-10.06</v>
      </c>
      <c r="BJ51">
        <v>4.7</v>
      </c>
      <c r="BK51">
        <v>4.7</v>
      </c>
      <c r="BL51">
        <v>14</v>
      </c>
      <c r="BR51">
        <v>0</v>
      </c>
      <c r="BS51">
        <v>0.25</v>
      </c>
      <c r="BT51">
        <v>0.5</v>
      </c>
      <c r="BU51">
        <v>0.75</v>
      </c>
      <c r="BV51">
        <v>0.9</v>
      </c>
    </row>
    <row r="52" spans="1:74" x14ac:dyDescent="0.25">
      <c r="A52" t="s">
        <v>74</v>
      </c>
      <c r="B52" t="s">
        <v>75</v>
      </c>
      <c r="C52">
        <v>9</v>
      </c>
      <c r="D52">
        <v>9</v>
      </c>
      <c r="E52">
        <v>100</v>
      </c>
      <c r="F52" t="s">
        <v>220</v>
      </c>
      <c r="G52" t="s">
        <v>221</v>
      </c>
      <c r="H52">
        <v>2017</v>
      </c>
      <c r="I52" t="s">
        <v>78</v>
      </c>
      <c r="J52" t="s">
        <v>79</v>
      </c>
      <c r="K52" t="s">
        <v>80</v>
      </c>
      <c r="L52">
        <v>69.5</v>
      </c>
      <c r="M52" t="s">
        <v>222</v>
      </c>
      <c r="N52" s="2">
        <v>64.3</v>
      </c>
      <c r="O52" s="2"/>
      <c r="P52" s="2"/>
      <c r="Q52" s="2"/>
      <c r="R52" s="2"/>
      <c r="S52" t="s">
        <v>82</v>
      </c>
      <c r="T52">
        <v>0.94</v>
      </c>
      <c r="U52">
        <v>0.8</v>
      </c>
      <c r="V52">
        <v>1.1000000000000001</v>
      </c>
      <c r="W52">
        <v>0.8</v>
      </c>
      <c r="AS52">
        <v>30</v>
      </c>
      <c r="AU52" t="s">
        <v>223</v>
      </c>
      <c r="AV52" t="s">
        <v>224</v>
      </c>
      <c r="AW52" t="s">
        <v>137</v>
      </c>
      <c r="AX52" t="s">
        <v>88</v>
      </c>
      <c r="AY52" t="s">
        <v>89</v>
      </c>
      <c r="AZ52" t="s">
        <v>238</v>
      </c>
      <c r="BA52" t="s">
        <v>110</v>
      </c>
      <c r="BB52" t="s">
        <v>530</v>
      </c>
      <c r="BC52" t="s">
        <v>530</v>
      </c>
      <c r="BD52">
        <v>-10.55</v>
      </c>
      <c r="BE52">
        <v>-10.55</v>
      </c>
      <c r="BF52">
        <v>3.7</v>
      </c>
      <c r="BG52">
        <v>3.7</v>
      </c>
      <c r="BH52">
        <v>-10.84</v>
      </c>
      <c r="BI52">
        <v>-10.84</v>
      </c>
      <c r="BJ52">
        <v>3.4</v>
      </c>
      <c r="BK52">
        <v>3.4</v>
      </c>
      <c r="BL52">
        <v>14</v>
      </c>
      <c r="BR52">
        <v>0</v>
      </c>
      <c r="BS52">
        <v>0.25</v>
      </c>
      <c r="BT52">
        <v>0.5</v>
      </c>
      <c r="BU52">
        <v>0.75</v>
      </c>
      <c r="BV52">
        <v>0.9</v>
      </c>
    </row>
    <row r="53" spans="1:74" x14ac:dyDescent="0.25">
      <c r="A53" t="s">
        <v>74</v>
      </c>
      <c r="B53" t="s">
        <v>75</v>
      </c>
      <c r="C53">
        <v>9</v>
      </c>
      <c r="D53">
        <v>9</v>
      </c>
      <c r="E53">
        <v>101</v>
      </c>
      <c r="F53" t="s">
        <v>220</v>
      </c>
      <c r="G53" t="s">
        <v>221</v>
      </c>
      <c r="H53">
        <v>2017</v>
      </c>
      <c r="I53" t="s">
        <v>78</v>
      </c>
      <c r="J53" t="s">
        <v>79</v>
      </c>
      <c r="K53" t="s">
        <v>80</v>
      </c>
      <c r="L53">
        <v>69.5</v>
      </c>
      <c r="M53" t="s">
        <v>222</v>
      </c>
      <c r="N53" s="2">
        <v>64.3</v>
      </c>
      <c r="O53" s="2"/>
      <c r="P53" s="2"/>
      <c r="Q53" s="2"/>
      <c r="R53" s="2"/>
      <c r="S53" t="s">
        <v>82</v>
      </c>
      <c r="T53">
        <v>0.94</v>
      </c>
      <c r="U53">
        <v>0.8</v>
      </c>
      <c r="V53">
        <v>1.1000000000000001</v>
      </c>
      <c r="W53">
        <v>0.8</v>
      </c>
      <c r="AS53">
        <v>30</v>
      </c>
      <c r="AU53" t="s">
        <v>223</v>
      </c>
      <c r="AV53" t="s">
        <v>224</v>
      </c>
      <c r="AW53" t="s">
        <v>137</v>
      </c>
      <c r="AX53" t="s">
        <v>88</v>
      </c>
      <c r="AY53" t="s">
        <v>89</v>
      </c>
      <c r="AZ53" t="s">
        <v>238</v>
      </c>
      <c r="BA53" t="s">
        <v>110</v>
      </c>
      <c r="BB53" t="s">
        <v>531</v>
      </c>
      <c r="BC53" t="s">
        <v>531</v>
      </c>
      <c r="BD53">
        <v>6.21</v>
      </c>
      <c r="BE53">
        <v>6.21</v>
      </c>
      <c r="BF53">
        <v>2.6</v>
      </c>
      <c r="BG53">
        <v>2.6</v>
      </c>
      <c r="BH53">
        <v>5.82</v>
      </c>
      <c r="BI53">
        <v>5.82</v>
      </c>
      <c r="BJ53">
        <v>1.4</v>
      </c>
      <c r="BK53">
        <v>1.4</v>
      </c>
      <c r="BL53">
        <v>14</v>
      </c>
      <c r="BR53">
        <v>0</v>
      </c>
      <c r="BS53">
        <v>0.25</v>
      </c>
      <c r="BT53">
        <v>0.5</v>
      </c>
      <c r="BU53">
        <v>0.75</v>
      </c>
      <c r="BV53">
        <v>0.9</v>
      </c>
    </row>
    <row r="54" spans="1:74" x14ac:dyDescent="0.25">
      <c r="A54" t="s">
        <v>74</v>
      </c>
      <c r="B54" t="s">
        <v>75</v>
      </c>
      <c r="C54">
        <v>9</v>
      </c>
      <c r="D54">
        <v>9</v>
      </c>
      <c r="E54">
        <v>102</v>
      </c>
      <c r="F54" t="s">
        <v>220</v>
      </c>
      <c r="G54" t="s">
        <v>221</v>
      </c>
      <c r="H54">
        <v>2017</v>
      </c>
      <c r="I54" t="s">
        <v>78</v>
      </c>
      <c r="J54" t="s">
        <v>79</v>
      </c>
      <c r="K54" t="s">
        <v>80</v>
      </c>
      <c r="L54">
        <v>69.5</v>
      </c>
      <c r="M54" t="s">
        <v>222</v>
      </c>
      <c r="N54" s="2">
        <v>64.3</v>
      </c>
      <c r="O54" s="2"/>
      <c r="P54" s="2"/>
      <c r="Q54" s="2"/>
      <c r="R54" s="2"/>
      <c r="S54" t="s">
        <v>82</v>
      </c>
      <c r="T54">
        <v>0.94</v>
      </c>
      <c r="U54">
        <v>0.8</v>
      </c>
      <c r="V54">
        <v>1.1000000000000001</v>
      </c>
      <c r="W54">
        <v>0.8</v>
      </c>
      <c r="AS54">
        <v>30</v>
      </c>
      <c r="AU54" t="s">
        <v>223</v>
      </c>
      <c r="AV54" t="s">
        <v>224</v>
      </c>
      <c r="AW54" t="s">
        <v>137</v>
      </c>
      <c r="AX54" t="s">
        <v>88</v>
      </c>
      <c r="AY54" t="s">
        <v>89</v>
      </c>
      <c r="AZ54" t="s">
        <v>238</v>
      </c>
      <c r="BA54" t="s">
        <v>110</v>
      </c>
      <c r="BB54" t="s">
        <v>532</v>
      </c>
      <c r="BC54" t="s">
        <v>532</v>
      </c>
      <c r="BD54">
        <v>4.83</v>
      </c>
      <c r="BE54">
        <v>4.83</v>
      </c>
      <c r="BF54">
        <v>1.4</v>
      </c>
      <c r="BG54">
        <v>1.4</v>
      </c>
      <c r="BH54">
        <v>5.27</v>
      </c>
      <c r="BI54">
        <v>5.27</v>
      </c>
      <c r="BJ54">
        <v>2.5</v>
      </c>
      <c r="BK54">
        <v>2.5</v>
      </c>
      <c r="BL54">
        <v>14</v>
      </c>
      <c r="BR54">
        <v>0</v>
      </c>
      <c r="BS54">
        <v>0.25</v>
      </c>
      <c r="BT54">
        <v>0.5</v>
      </c>
      <c r="BU54">
        <v>0.75</v>
      </c>
      <c r="BV54">
        <v>0.9</v>
      </c>
    </row>
    <row r="55" spans="1:74" x14ac:dyDescent="0.25">
      <c r="A55" t="s">
        <v>74</v>
      </c>
      <c r="B55" t="s">
        <v>75</v>
      </c>
      <c r="C55">
        <v>9</v>
      </c>
      <c r="D55">
        <v>9</v>
      </c>
      <c r="E55">
        <v>103</v>
      </c>
      <c r="F55" t="s">
        <v>220</v>
      </c>
      <c r="G55" t="s">
        <v>221</v>
      </c>
      <c r="H55">
        <v>2017</v>
      </c>
      <c r="I55" t="s">
        <v>78</v>
      </c>
      <c r="J55" t="s">
        <v>79</v>
      </c>
      <c r="K55" t="s">
        <v>80</v>
      </c>
      <c r="L55">
        <v>69.5</v>
      </c>
      <c r="M55" t="s">
        <v>222</v>
      </c>
      <c r="N55" s="2">
        <v>64.3</v>
      </c>
      <c r="O55" s="2"/>
      <c r="P55" s="2"/>
      <c r="Q55" s="2"/>
      <c r="R55" s="2"/>
      <c r="S55" t="s">
        <v>82</v>
      </c>
      <c r="T55">
        <v>0.94</v>
      </c>
      <c r="U55">
        <v>0.8</v>
      </c>
      <c r="V55">
        <v>1.1000000000000001</v>
      </c>
      <c r="W55">
        <v>0.8</v>
      </c>
      <c r="AS55">
        <v>30</v>
      </c>
      <c r="AU55" t="s">
        <v>223</v>
      </c>
      <c r="AV55" t="s">
        <v>224</v>
      </c>
      <c r="AW55" t="s">
        <v>137</v>
      </c>
      <c r="AX55" t="s">
        <v>88</v>
      </c>
      <c r="AY55" t="s">
        <v>89</v>
      </c>
      <c r="AZ55" t="s">
        <v>238</v>
      </c>
      <c r="BA55" t="s">
        <v>110</v>
      </c>
      <c r="BB55" t="s">
        <v>533</v>
      </c>
      <c r="BC55" t="s">
        <v>534</v>
      </c>
      <c r="BD55">
        <v>25.43</v>
      </c>
      <c r="BE55">
        <v>25.43</v>
      </c>
      <c r="BF55">
        <v>9.3000000000000007</v>
      </c>
      <c r="BG55">
        <v>9.3000000000000007</v>
      </c>
      <c r="BH55">
        <v>25.64</v>
      </c>
      <c r="BI55">
        <v>25.64</v>
      </c>
      <c r="BJ55">
        <v>6.7</v>
      </c>
      <c r="BK55">
        <v>6.7</v>
      </c>
      <c r="BL55">
        <v>14</v>
      </c>
      <c r="BR55">
        <v>0</v>
      </c>
      <c r="BS55">
        <v>0.25</v>
      </c>
      <c r="BT55">
        <v>0.5</v>
      </c>
      <c r="BU55">
        <v>0.75</v>
      </c>
      <c r="BV55">
        <v>0.9</v>
      </c>
    </row>
    <row r="56" spans="1:74" x14ac:dyDescent="0.25">
      <c r="A56" t="s">
        <v>74</v>
      </c>
      <c r="B56" t="s">
        <v>75</v>
      </c>
      <c r="C56">
        <v>9</v>
      </c>
      <c r="D56">
        <v>9</v>
      </c>
      <c r="E56">
        <v>104</v>
      </c>
      <c r="F56" t="s">
        <v>220</v>
      </c>
      <c r="G56" t="s">
        <v>221</v>
      </c>
      <c r="H56">
        <v>2017</v>
      </c>
      <c r="I56" t="s">
        <v>78</v>
      </c>
      <c r="J56" t="s">
        <v>79</v>
      </c>
      <c r="K56" t="s">
        <v>80</v>
      </c>
      <c r="L56">
        <v>69.5</v>
      </c>
      <c r="M56" t="s">
        <v>222</v>
      </c>
      <c r="N56" s="2">
        <v>64.3</v>
      </c>
      <c r="O56" s="2"/>
      <c r="P56" s="2"/>
      <c r="Q56" s="2"/>
      <c r="R56" s="2"/>
      <c r="S56" t="s">
        <v>82</v>
      </c>
      <c r="T56">
        <v>0.94</v>
      </c>
      <c r="U56">
        <v>0.8</v>
      </c>
      <c r="V56">
        <v>1.1000000000000001</v>
      </c>
      <c r="W56">
        <v>0.8</v>
      </c>
      <c r="AS56">
        <v>30</v>
      </c>
      <c r="AU56" t="s">
        <v>223</v>
      </c>
      <c r="AV56" t="s">
        <v>224</v>
      </c>
      <c r="AW56" t="s">
        <v>137</v>
      </c>
      <c r="AX56" t="s">
        <v>88</v>
      </c>
      <c r="AY56" t="s">
        <v>89</v>
      </c>
      <c r="AZ56" t="s">
        <v>238</v>
      </c>
      <c r="BA56" t="s">
        <v>110</v>
      </c>
      <c r="BB56" t="s">
        <v>535</v>
      </c>
      <c r="BC56" t="s">
        <v>536</v>
      </c>
      <c r="BD56">
        <v>22.2</v>
      </c>
      <c r="BE56">
        <v>22.2</v>
      </c>
      <c r="BF56">
        <v>7.4</v>
      </c>
      <c r="BG56">
        <v>7.4</v>
      </c>
      <c r="BH56">
        <v>25.59</v>
      </c>
      <c r="BI56">
        <v>25.59</v>
      </c>
      <c r="BJ56">
        <v>6.5</v>
      </c>
      <c r="BK56">
        <v>6.5</v>
      </c>
      <c r="BL56">
        <v>14</v>
      </c>
      <c r="BR56">
        <v>0</v>
      </c>
      <c r="BS56">
        <v>0.25</v>
      </c>
      <c r="BT56">
        <v>0.5</v>
      </c>
      <c r="BU56">
        <v>0.75</v>
      </c>
      <c r="BV56">
        <v>0.9</v>
      </c>
    </row>
    <row r="57" spans="1:74" x14ac:dyDescent="0.25">
      <c r="A57" t="s">
        <v>74</v>
      </c>
      <c r="B57" t="s">
        <v>75</v>
      </c>
      <c r="C57">
        <v>9</v>
      </c>
      <c r="D57">
        <v>9</v>
      </c>
      <c r="E57">
        <v>105</v>
      </c>
      <c r="F57" t="s">
        <v>220</v>
      </c>
      <c r="G57" t="s">
        <v>221</v>
      </c>
      <c r="H57">
        <v>2017</v>
      </c>
      <c r="I57" t="s">
        <v>78</v>
      </c>
      <c r="J57" t="s">
        <v>79</v>
      </c>
      <c r="K57" t="s">
        <v>80</v>
      </c>
      <c r="L57">
        <v>69.5</v>
      </c>
      <c r="M57" t="s">
        <v>222</v>
      </c>
      <c r="N57" s="2">
        <v>64.3</v>
      </c>
      <c r="O57" s="2"/>
      <c r="P57" s="2"/>
      <c r="Q57" s="2"/>
      <c r="R57" s="2"/>
      <c r="S57" t="s">
        <v>82</v>
      </c>
      <c r="T57">
        <v>0.94</v>
      </c>
      <c r="U57">
        <v>0.8</v>
      </c>
      <c r="V57">
        <v>1.1000000000000001</v>
      </c>
      <c r="W57">
        <v>0.8</v>
      </c>
      <c r="AS57">
        <v>30</v>
      </c>
      <c r="AU57" t="s">
        <v>223</v>
      </c>
      <c r="AV57" t="s">
        <v>224</v>
      </c>
      <c r="AW57" t="s">
        <v>137</v>
      </c>
      <c r="AX57" t="s">
        <v>88</v>
      </c>
      <c r="AY57" t="s">
        <v>89</v>
      </c>
      <c r="AZ57" t="s">
        <v>238</v>
      </c>
      <c r="BA57" t="s">
        <v>110</v>
      </c>
      <c r="BB57" t="s">
        <v>537</v>
      </c>
      <c r="BC57" t="s">
        <v>538</v>
      </c>
      <c r="BD57">
        <v>-17.989999999999998</v>
      </c>
      <c r="BE57">
        <v>-17.989999999999998</v>
      </c>
      <c r="BF57">
        <v>5.7</v>
      </c>
      <c r="BG57">
        <v>5.7</v>
      </c>
      <c r="BH57">
        <v>-18.41</v>
      </c>
      <c r="BI57">
        <v>-18.41</v>
      </c>
      <c r="BJ57">
        <v>5.3</v>
      </c>
      <c r="BK57">
        <v>5.3</v>
      </c>
      <c r="BL57">
        <v>14</v>
      </c>
      <c r="BR57">
        <v>0</v>
      </c>
      <c r="BS57">
        <v>0.25</v>
      </c>
      <c r="BT57">
        <v>0.5</v>
      </c>
      <c r="BU57">
        <v>0.75</v>
      </c>
      <c r="BV57">
        <v>0.9</v>
      </c>
    </row>
    <row r="58" spans="1:74" x14ac:dyDescent="0.25">
      <c r="A58" t="s">
        <v>74</v>
      </c>
      <c r="B58" t="s">
        <v>75</v>
      </c>
      <c r="C58">
        <v>9</v>
      </c>
      <c r="D58">
        <v>9</v>
      </c>
      <c r="E58">
        <v>106</v>
      </c>
      <c r="F58" t="s">
        <v>220</v>
      </c>
      <c r="G58" t="s">
        <v>221</v>
      </c>
      <c r="H58">
        <v>2017</v>
      </c>
      <c r="I58" t="s">
        <v>78</v>
      </c>
      <c r="J58" t="s">
        <v>79</v>
      </c>
      <c r="K58" t="s">
        <v>80</v>
      </c>
      <c r="L58">
        <v>69.5</v>
      </c>
      <c r="M58" t="s">
        <v>222</v>
      </c>
      <c r="N58" s="2">
        <v>64.3</v>
      </c>
      <c r="O58" s="2"/>
      <c r="P58" s="2"/>
      <c r="Q58" s="2"/>
      <c r="R58" s="2"/>
      <c r="S58" t="s">
        <v>82</v>
      </c>
      <c r="T58">
        <v>0.94</v>
      </c>
      <c r="U58">
        <v>0.8</v>
      </c>
      <c r="V58">
        <v>1.1000000000000001</v>
      </c>
      <c r="W58">
        <v>0.8</v>
      </c>
      <c r="AS58">
        <v>30</v>
      </c>
      <c r="AU58" t="s">
        <v>223</v>
      </c>
      <c r="AV58" t="s">
        <v>224</v>
      </c>
      <c r="AW58" t="s">
        <v>137</v>
      </c>
      <c r="AX58" t="s">
        <v>88</v>
      </c>
      <c r="AY58" t="s">
        <v>89</v>
      </c>
      <c r="AZ58" t="s">
        <v>238</v>
      </c>
      <c r="BA58" t="s">
        <v>110</v>
      </c>
      <c r="BB58" t="s">
        <v>539</v>
      </c>
      <c r="BC58" t="s">
        <v>540</v>
      </c>
      <c r="BD58">
        <v>-15.71</v>
      </c>
      <c r="BE58">
        <v>-15.71</v>
      </c>
      <c r="BF58">
        <v>7.2</v>
      </c>
      <c r="BG58">
        <v>7.2</v>
      </c>
      <c r="BH58">
        <v>-15.75</v>
      </c>
      <c r="BI58">
        <v>-15.75</v>
      </c>
      <c r="BJ58">
        <v>7.9</v>
      </c>
      <c r="BK58">
        <v>7.9</v>
      </c>
      <c r="BL58">
        <v>14</v>
      </c>
      <c r="BR58">
        <v>0</v>
      </c>
      <c r="BS58">
        <v>0.25</v>
      </c>
      <c r="BT58">
        <v>0.5</v>
      </c>
      <c r="BU58">
        <v>0.75</v>
      </c>
      <c r="BV58">
        <v>0.9</v>
      </c>
    </row>
    <row r="59" spans="1:74" x14ac:dyDescent="0.25">
      <c r="A59" t="s">
        <v>74</v>
      </c>
      <c r="B59" t="s">
        <v>75</v>
      </c>
      <c r="C59">
        <v>9</v>
      </c>
      <c r="D59">
        <v>9</v>
      </c>
      <c r="E59">
        <v>107</v>
      </c>
      <c r="F59" t="s">
        <v>220</v>
      </c>
      <c r="G59" t="s">
        <v>221</v>
      </c>
      <c r="H59">
        <v>2017</v>
      </c>
      <c r="I59" t="s">
        <v>78</v>
      </c>
      <c r="J59" t="s">
        <v>79</v>
      </c>
      <c r="K59" t="s">
        <v>80</v>
      </c>
      <c r="L59">
        <v>69.5</v>
      </c>
      <c r="M59" t="s">
        <v>222</v>
      </c>
      <c r="N59" s="2">
        <v>64.3</v>
      </c>
      <c r="O59" s="2"/>
      <c r="P59" s="2"/>
      <c r="Q59" s="2"/>
      <c r="R59" s="2"/>
      <c r="S59" t="s">
        <v>82</v>
      </c>
      <c r="T59">
        <v>0.94</v>
      </c>
      <c r="U59">
        <v>0.8</v>
      </c>
      <c r="V59">
        <v>1.1000000000000001</v>
      </c>
      <c r="W59">
        <v>0.8</v>
      </c>
      <c r="AS59">
        <v>30</v>
      </c>
      <c r="AU59" t="s">
        <v>223</v>
      </c>
      <c r="AV59" t="s">
        <v>224</v>
      </c>
      <c r="AW59" t="s">
        <v>137</v>
      </c>
      <c r="AX59" t="s">
        <v>88</v>
      </c>
      <c r="AY59" t="s">
        <v>89</v>
      </c>
      <c r="AZ59" t="s">
        <v>238</v>
      </c>
      <c r="BA59" t="s">
        <v>110</v>
      </c>
      <c r="BB59" t="s">
        <v>541</v>
      </c>
      <c r="BC59" t="s">
        <v>542</v>
      </c>
      <c r="BD59">
        <v>10.16</v>
      </c>
      <c r="BE59">
        <v>10.16</v>
      </c>
      <c r="BF59">
        <v>4.5</v>
      </c>
      <c r="BG59">
        <v>4.5</v>
      </c>
      <c r="BH59">
        <v>11.32</v>
      </c>
      <c r="BI59">
        <v>11.32</v>
      </c>
      <c r="BJ59">
        <v>3.6</v>
      </c>
      <c r="BK59">
        <v>3.6</v>
      </c>
      <c r="BL59">
        <v>14</v>
      </c>
      <c r="BR59">
        <v>0</v>
      </c>
      <c r="BS59">
        <v>0.25</v>
      </c>
      <c r="BT59">
        <v>0.5</v>
      </c>
      <c r="BU59">
        <v>0.75</v>
      </c>
      <c r="BV59">
        <v>0.9</v>
      </c>
    </row>
    <row r="60" spans="1:74" ht="16.5" customHeight="1" x14ac:dyDescent="0.25">
      <c r="A60" t="s">
        <v>74</v>
      </c>
      <c r="B60" t="s">
        <v>75</v>
      </c>
      <c r="C60">
        <v>9</v>
      </c>
      <c r="D60">
        <v>9</v>
      </c>
      <c r="E60">
        <v>108</v>
      </c>
      <c r="F60" t="s">
        <v>220</v>
      </c>
      <c r="G60" t="s">
        <v>221</v>
      </c>
      <c r="H60">
        <v>2017</v>
      </c>
      <c r="I60" t="s">
        <v>78</v>
      </c>
      <c r="J60" t="s">
        <v>79</v>
      </c>
      <c r="K60" t="s">
        <v>80</v>
      </c>
      <c r="L60">
        <v>69.5</v>
      </c>
      <c r="M60" t="s">
        <v>222</v>
      </c>
      <c r="N60" s="2">
        <v>64.3</v>
      </c>
      <c r="O60" s="2"/>
      <c r="P60" s="2"/>
      <c r="Q60" s="2"/>
      <c r="R60" s="2"/>
      <c r="S60" t="s">
        <v>82</v>
      </c>
      <c r="T60">
        <v>0.94</v>
      </c>
      <c r="U60">
        <v>0.8</v>
      </c>
      <c r="V60">
        <v>1.1000000000000001</v>
      </c>
      <c r="W60">
        <v>0.8</v>
      </c>
      <c r="AS60">
        <v>30</v>
      </c>
      <c r="AU60" t="s">
        <v>223</v>
      </c>
      <c r="AV60" t="s">
        <v>224</v>
      </c>
      <c r="AW60" t="s">
        <v>137</v>
      </c>
      <c r="AX60" t="s">
        <v>88</v>
      </c>
      <c r="AY60" t="s">
        <v>89</v>
      </c>
      <c r="AZ60" t="s">
        <v>238</v>
      </c>
      <c r="BA60" t="s">
        <v>110</v>
      </c>
      <c r="BB60" t="s">
        <v>543</v>
      </c>
      <c r="BC60" t="s">
        <v>544</v>
      </c>
      <c r="BD60">
        <v>10.38</v>
      </c>
      <c r="BE60">
        <v>10.38</v>
      </c>
      <c r="BF60">
        <v>3.4</v>
      </c>
      <c r="BG60">
        <v>3.4</v>
      </c>
      <c r="BH60">
        <v>11.2</v>
      </c>
      <c r="BI60">
        <v>11.2</v>
      </c>
      <c r="BJ60">
        <v>3.1</v>
      </c>
      <c r="BK60">
        <v>3.1</v>
      </c>
      <c r="BL60">
        <v>14</v>
      </c>
      <c r="BR60">
        <v>0</v>
      </c>
      <c r="BS60">
        <v>0.25</v>
      </c>
      <c r="BT60">
        <v>0.5</v>
      </c>
      <c r="BU60">
        <v>0.75</v>
      </c>
      <c r="BV60">
        <v>0.9</v>
      </c>
    </row>
    <row r="61" spans="1:74" x14ac:dyDescent="0.25">
      <c r="A61" t="s">
        <v>74</v>
      </c>
      <c r="B61" t="s">
        <v>75</v>
      </c>
      <c r="C61">
        <v>9</v>
      </c>
      <c r="D61">
        <v>9</v>
      </c>
      <c r="E61">
        <v>109</v>
      </c>
      <c r="F61" t="s">
        <v>220</v>
      </c>
      <c r="G61" t="s">
        <v>221</v>
      </c>
      <c r="H61">
        <v>2017</v>
      </c>
      <c r="I61" t="s">
        <v>78</v>
      </c>
      <c r="J61" t="s">
        <v>79</v>
      </c>
      <c r="K61" t="s">
        <v>80</v>
      </c>
      <c r="L61">
        <v>69.5</v>
      </c>
      <c r="M61" t="s">
        <v>222</v>
      </c>
      <c r="N61" s="2">
        <v>64.3</v>
      </c>
      <c r="O61" s="2"/>
      <c r="P61" s="2"/>
      <c r="Q61" s="2"/>
      <c r="R61" s="2"/>
      <c r="S61" t="s">
        <v>82</v>
      </c>
      <c r="T61">
        <v>0.94</v>
      </c>
      <c r="U61">
        <v>0.8</v>
      </c>
      <c r="V61">
        <v>1.1000000000000001</v>
      </c>
      <c r="W61">
        <v>0.8</v>
      </c>
      <c r="AS61">
        <v>30</v>
      </c>
      <c r="AU61" t="s">
        <v>223</v>
      </c>
      <c r="AV61" t="s">
        <v>224</v>
      </c>
      <c r="AW61" t="s">
        <v>137</v>
      </c>
      <c r="AX61" t="s">
        <v>88</v>
      </c>
      <c r="AY61" t="s">
        <v>89</v>
      </c>
      <c r="AZ61" t="s">
        <v>238</v>
      </c>
      <c r="BA61" t="s">
        <v>110</v>
      </c>
      <c r="BB61" t="s">
        <v>545</v>
      </c>
      <c r="BC61" t="s">
        <v>546</v>
      </c>
      <c r="BD61">
        <v>3.64</v>
      </c>
      <c r="BE61">
        <v>3.64</v>
      </c>
      <c r="BF61">
        <v>5.2</v>
      </c>
      <c r="BG61">
        <v>5.2</v>
      </c>
      <c r="BH61">
        <v>4.05</v>
      </c>
      <c r="BI61">
        <v>4.05</v>
      </c>
      <c r="BJ61">
        <v>4.3</v>
      </c>
      <c r="BK61">
        <v>4.3</v>
      </c>
      <c r="BL61">
        <v>14</v>
      </c>
      <c r="BR61">
        <v>0</v>
      </c>
      <c r="BS61">
        <v>0.25</v>
      </c>
      <c r="BT61">
        <v>0.5</v>
      </c>
      <c r="BU61">
        <v>0.75</v>
      </c>
      <c r="BV61">
        <v>0.9</v>
      </c>
    </row>
    <row r="62" spans="1:74" x14ac:dyDescent="0.25">
      <c r="A62" t="s">
        <v>74</v>
      </c>
      <c r="B62" t="s">
        <v>75</v>
      </c>
      <c r="C62">
        <v>9</v>
      </c>
      <c r="D62">
        <v>9</v>
      </c>
      <c r="E62">
        <v>110</v>
      </c>
      <c r="F62" t="s">
        <v>220</v>
      </c>
      <c r="G62" t="s">
        <v>221</v>
      </c>
      <c r="H62">
        <v>2017</v>
      </c>
      <c r="I62" t="s">
        <v>78</v>
      </c>
      <c r="J62" t="s">
        <v>79</v>
      </c>
      <c r="K62" t="s">
        <v>80</v>
      </c>
      <c r="L62">
        <v>69.5</v>
      </c>
      <c r="M62" t="s">
        <v>222</v>
      </c>
      <c r="N62" s="2">
        <v>64.3</v>
      </c>
      <c r="O62" s="2"/>
      <c r="P62" s="2"/>
      <c r="Q62" s="2"/>
      <c r="R62" s="2"/>
      <c r="S62" t="s">
        <v>82</v>
      </c>
      <c r="T62">
        <v>0.94</v>
      </c>
      <c r="U62">
        <v>0.8</v>
      </c>
      <c r="V62">
        <v>1.1000000000000001</v>
      </c>
      <c r="W62">
        <v>0.8</v>
      </c>
      <c r="AS62">
        <v>30</v>
      </c>
      <c r="AU62" t="s">
        <v>223</v>
      </c>
      <c r="AV62" t="s">
        <v>224</v>
      </c>
      <c r="AW62" t="s">
        <v>137</v>
      </c>
      <c r="AX62" t="s">
        <v>88</v>
      </c>
      <c r="AY62" t="s">
        <v>89</v>
      </c>
      <c r="AZ62" t="s">
        <v>238</v>
      </c>
      <c r="BA62" t="s">
        <v>110</v>
      </c>
      <c r="BB62" t="s">
        <v>547</v>
      </c>
      <c r="BC62" t="s">
        <v>548</v>
      </c>
      <c r="BD62">
        <v>2.78</v>
      </c>
      <c r="BE62">
        <v>2.78</v>
      </c>
      <c r="BF62">
        <v>3.8</v>
      </c>
      <c r="BG62">
        <v>3.8</v>
      </c>
      <c r="BH62">
        <v>4.08</v>
      </c>
      <c r="BI62">
        <v>4.08</v>
      </c>
      <c r="BJ62">
        <v>3.2</v>
      </c>
      <c r="BK62">
        <v>3.2</v>
      </c>
      <c r="BL62">
        <v>14</v>
      </c>
      <c r="BR62">
        <v>0</v>
      </c>
      <c r="BS62">
        <v>0.25</v>
      </c>
      <c r="BT62">
        <v>0.5</v>
      </c>
      <c r="BU62">
        <v>0.75</v>
      </c>
      <c r="BV62">
        <v>0.9</v>
      </c>
    </row>
    <row r="63" spans="1:74" x14ac:dyDescent="0.25">
      <c r="A63" t="s">
        <v>74</v>
      </c>
      <c r="B63" t="s">
        <v>75</v>
      </c>
      <c r="C63">
        <v>9</v>
      </c>
      <c r="D63">
        <v>9</v>
      </c>
      <c r="E63">
        <v>111</v>
      </c>
      <c r="F63" t="s">
        <v>220</v>
      </c>
      <c r="G63" t="s">
        <v>221</v>
      </c>
      <c r="H63">
        <v>2017</v>
      </c>
      <c r="I63" t="s">
        <v>78</v>
      </c>
      <c r="J63" t="s">
        <v>79</v>
      </c>
      <c r="K63" t="s">
        <v>80</v>
      </c>
      <c r="L63">
        <v>69.5</v>
      </c>
      <c r="M63" t="s">
        <v>222</v>
      </c>
      <c r="N63" s="2">
        <v>64.3</v>
      </c>
      <c r="O63" s="2"/>
      <c r="P63" s="2"/>
      <c r="Q63" s="2"/>
      <c r="R63" s="2"/>
      <c r="S63" t="s">
        <v>82</v>
      </c>
      <c r="T63">
        <v>0.94</v>
      </c>
      <c r="U63">
        <v>0.8</v>
      </c>
      <c r="V63">
        <v>1.1000000000000001</v>
      </c>
      <c r="W63">
        <v>0.8</v>
      </c>
      <c r="AS63">
        <v>30</v>
      </c>
      <c r="AU63" t="s">
        <v>223</v>
      </c>
      <c r="AV63" t="s">
        <v>224</v>
      </c>
      <c r="AW63" t="s">
        <v>137</v>
      </c>
      <c r="AX63" t="s">
        <v>88</v>
      </c>
      <c r="AY63" t="s">
        <v>89</v>
      </c>
      <c r="AZ63" t="s">
        <v>238</v>
      </c>
      <c r="BA63" t="s">
        <v>110</v>
      </c>
      <c r="BB63" t="s">
        <v>549</v>
      </c>
      <c r="BC63" t="s">
        <v>550</v>
      </c>
      <c r="BD63">
        <v>61.05</v>
      </c>
      <c r="BE63">
        <v>61.05</v>
      </c>
      <c r="BF63">
        <v>4.7</v>
      </c>
      <c r="BG63">
        <v>4.7</v>
      </c>
      <c r="BH63">
        <v>59.07</v>
      </c>
      <c r="BI63">
        <v>59.07</v>
      </c>
      <c r="BJ63">
        <v>5.2</v>
      </c>
      <c r="BK63">
        <v>5.2</v>
      </c>
      <c r="BL63">
        <v>14</v>
      </c>
      <c r="BR63">
        <v>0</v>
      </c>
      <c r="BS63">
        <v>0.25</v>
      </c>
      <c r="BT63">
        <v>0.5</v>
      </c>
      <c r="BU63">
        <v>0.75</v>
      </c>
      <c r="BV63">
        <v>0.9</v>
      </c>
    </row>
    <row r="64" spans="1:74" x14ac:dyDescent="0.25">
      <c r="A64" t="s">
        <v>74</v>
      </c>
      <c r="B64" t="s">
        <v>75</v>
      </c>
      <c r="C64">
        <v>9</v>
      </c>
      <c r="D64">
        <v>9</v>
      </c>
      <c r="E64">
        <v>112</v>
      </c>
      <c r="F64" t="s">
        <v>220</v>
      </c>
      <c r="G64" t="s">
        <v>221</v>
      </c>
      <c r="H64">
        <v>2017</v>
      </c>
      <c r="I64" t="s">
        <v>78</v>
      </c>
      <c r="J64" t="s">
        <v>79</v>
      </c>
      <c r="K64" t="s">
        <v>80</v>
      </c>
      <c r="L64">
        <v>69.5</v>
      </c>
      <c r="M64" t="s">
        <v>222</v>
      </c>
      <c r="N64" s="2">
        <v>64.3</v>
      </c>
      <c r="O64" s="2"/>
      <c r="P64" s="2"/>
      <c r="Q64" s="2"/>
      <c r="R64" s="2"/>
      <c r="S64" t="s">
        <v>82</v>
      </c>
      <c r="T64">
        <v>0.94</v>
      </c>
      <c r="U64">
        <v>0.8</v>
      </c>
      <c r="V64">
        <v>1.1000000000000001</v>
      </c>
      <c r="W64">
        <v>0.8</v>
      </c>
      <c r="AS64">
        <v>30</v>
      </c>
      <c r="AU64" t="s">
        <v>223</v>
      </c>
      <c r="AV64" t="s">
        <v>224</v>
      </c>
      <c r="AW64" t="s">
        <v>137</v>
      </c>
      <c r="AX64" t="s">
        <v>88</v>
      </c>
      <c r="AY64" t="s">
        <v>89</v>
      </c>
      <c r="AZ64" t="s">
        <v>238</v>
      </c>
      <c r="BA64" t="s">
        <v>110</v>
      </c>
      <c r="BB64" t="s">
        <v>551</v>
      </c>
      <c r="BC64" t="s">
        <v>552</v>
      </c>
      <c r="BD64">
        <v>57.98</v>
      </c>
      <c r="BE64">
        <v>57.98</v>
      </c>
      <c r="BF64">
        <v>7.4</v>
      </c>
      <c r="BG64">
        <v>7.4</v>
      </c>
      <c r="BH64">
        <v>57.97</v>
      </c>
      <c r="BI64">
        <v>57.97</v>
      </c>
      <c r="BJ64">
        <v>6.4</v>
      </c>
      <c r="BK64">
        <v>6.4</v>
      </c>
      <c r="BL64">
        <v>14</v>
      </c>
      <c r="BR64">
        <v>0</v>
      </c>
      <c r="BS64">
        <v>0.25</v>
      </c>
      <c r="BT64">
        <v>0.5</v>
      </c>
      <c r="BU64">
        <v>0.75</v>
      </c>
      <c r="BV64">
        <v>0.9</v>
      </c>
    </row>
    <row r="65" spans="1:74" x14ac:dyDescent="0.25">
      <c r="A65" t="s">
        <v>74</v>
      </c>
      <c r="B65" t="s">
        <v>75</v>
      </c>
      <c r="C65">
        <v>9</v>
      </c>
      <c r="D65">
        <v>9</v>
      </c>
      <c r="E65">
        <v>113</v>
      </c>
      <c r="F65" t="s">
        <v>220</v>
      </c>
      <c r="G65" t="s">
        <v>221</v>
      </c>
      <c r="H65">
        <v>2017</v>
      </c>
      <c r="I65" t="s">
        <v>78</v>
      </c>
      <c r="J65" t="s">
        <v>79</v>
      </c>
      <c r="K65" t="s">
        <v>80</v>
      </c>
      <c r="L65">
        <v>69.5</v>
      </c>
      <c r="M65" t="s">
        <v>222</v>
      </c>
      <c r="N65" s="2">
        <v>64.3</v>
      </c>
      <c r="O65" s="2"/>
      <c r="P65" s="2"/>
      <c r="Q65" s="2"/>
      <c r="R65" s="2"/>
      <c r="S65" t="s">
        <v>82</v>
      </c>
      <c r="T65">
        <v>0.94</v>
      </c>
      <c r="U65">
        <v>0.8</v>
      </c>
      <c r="V65">
        <v>1.1000000000000001</v>
      </c>
      <c r="W65">
        <v>0.8</v>
      </c>
      <c r="AS65">
        <v>30</v>
      </c>
      <c r="AU65" t="s">
        <v>223</v>
      </c>
      <c r="AV65" t="s">
        <v>224</v>
      </c>
      <c r="AW65" t="s">
        <v>137</v>
      </c>
      <c r="AX65" t="s">
        <v>88</v>
      </c>
      <c r="AY65" t="s">
        <v>89</v>
      </c>
      <c r="AZ65" t="s">
        <v>238</v>
      </c>
      <c r="BA65" t="s">
        <v>110</v>
      </c>
      <c r="BB65" t="s">
        <v>553</v>
      </c>
      <c r="BC65" t="s">
        <v>553</v>
      </c>
      <c r="BD65">
        <v>-0.18</v>
      </c>
      <c r="BE65">
        <v>-0.18</v>
      </c>
      <c r="BF65">
        <v>0.09</v>
      </c>
      <c r="BG65">
        <v>0.09</v>
      </c>
      <c r="BH65">
        <v>-0.19</v>
      </c>
      <c r="BI65">
        <v>-0.19</v>
      </c>
      <c r="BJ65">
        <v>7.0000000000000007E-2</v>
      </c>
      <c r="BK65">
        <v>7.0000000000000007E-2</v>
      </c>
      <c r="BL65">
        <v>14</v>
      </c>
      <c r="BR65">
        <v>0</v>
      </c>
      <c r="BS65">
        <v>0.25</v>
      </c>
      <c r="BT65">
        <v>0.5</v>
      </c>
      <c r="BU65">
        <v>0.75</v>
      </c>
      <c r="BV65">
        <v>0.9</v>
      </c>
    </row>
    <row r="66" spans="1:74" x14ac:dyDescent="0.25">
      <c r="A66" t="s">
        <v>74</v>
      </c>
      <c r="B66" t="s">
        <v>75</v>
      </c>
      <c r="C66">
        <v>9</v>
      </c>
      <c r="D66">
        <v>9</v>
      </c>
      <c r="E66">
        <v>114</v>
      </c>
      <c r="F66" t="s">
        <v>220</v>
      </c>
      <c r="G66" t="s">
        <v>221</v>
      </c>
      <c r="H66">
        <v>2017</v>
      </c>
      <c r="I66" t="s">
        <v>78</v>
      </c>
      <c r="J66" t="s">
        <v>79</v>
      </c>
      <c r="K66" t="s">
        <v>80</v>
      </c>
      <c r="L66">
        <v>69.5</v>
      </c>
      <c r="M66" t="s">
        <v>222</v>
      </c>
      <c r="N66" s="2">
        <v>64.3</v>
      </c>
      <c r="O66" s="2"/>
      <c r="P66" s="2"/>
      <c r="Q66" s="2"/>
      <c r="R66" s="2"/>
      <c r="S66" t="s">
        <v>82</v>
      </c>
      <c r="T66">
        <v>0.94</v>
      </c>
      <c r="U66">
        <v>0.8</v>
      </c>
      <c r="V66">
        <v>1.1000000000000001</v>
      </c>
      <c r="W66">
        <v>0.8</v>
      </c>
      <c r="AS66">
        <v>30</v>
      </c>
      <c r="AU66" t="s">
        <v>223</v>
      </c>
      <c r="AV66" t="s">
        <v>224</v>
      </c>
      <c r="AW66" t="s">
        <v>137</v>
      </c>
      <c r="AX66" t="s">
        <v>88</v>
      </c>
      <c r="AY66" t="s">
        <v>89</v>
      </c>
      <c r="AZ66" t="s">
        <v>238</v>
      </c>
      <c r="BA66" t="s">
        <v>110</v>
      </c>
      <c r="BB66" t="s">
        <v>554</v>
      </c>
      <c r="BC66" t="s">
        <v>554</v>
      </c>
      <c r="BD66">
        <v>-0.19</v>
      </c>
      <c r="BE66">
        <v>-0.19</v>
      </c>
      <c r="BF66">
        <v>0.01</v>
      </c>
      <c r="BG66">
        <v>0.01</v>
      </c>
      <c r="BH66">
        <v>-0.17</v>
      </c>
      <c r="BI66">
        <v>-0.17</v>
      </c>
      <c r="BJ66">
        <v>0.09</v>
      </c>
      <c r="BK66">
        <v>0.09</v>
      </c>
      <c r="BL66">
        <v>14</v>
      </c>
      <c r="BR66">
        <v>0</v>
      </c>
      <c r="BS66">
        <v>0.25</v>
      </c>
      <c r="BT66">
        <v>0.5</v>
      </c>
      <c r="BU66">
        <v>0.75</v>
      </c>
      <c r="BV66">
        <v>0.9</v>
      </c>
    </row>
    <row r="67" spans="1:74" x14ac:dyDescent="0.25">
      <c r="A67" t="s">
        <v>74</v>
      </c>
      <c r="B67" t="s">
        <v>75</v>
      </c>
      <c r="C67">
        <v>9</v>
      </c>
      <c r="D67">
        <v>9</v>
      </c>
      <c r="E67">
        <v>115</v>
      </c>
      <c r="F67" t="s">
        <v>220</v>
      </c>
      <c r="G67" t="s">
        <v>221</v>
      </c>
      <c r="H67">
        <v>2017</v>
      </c>
      <c r="I67" t="s">
        <v>78</v>
      </c>
      <c r="J67" t="s">
        <v>79</v>
      </c>
      <c r="K67" t="s">
        <v>80</v>
      </c>
      <c r="L67">
        <v>69.5</v>
      </c>
      <c r="M67" t="s">
        <v>222</v>
      </c>
      <c r="N67" s="2">
        <v>64.3</v>
      </c>
      <c r="O67" s="2"/>
      <c r="P67" s="2"/>
      <c r="Q67" s="2"/>
      <c r="R67" s="2"/>
      <c r="S67" t="s">
        <v>82</v>
      </c>
      <c r="T67">
        <v>0.94</v>
      </c>
      <c r="U67">
        <v>0.8</v>
      </c>
      <c r="V67">
        <v>1.1000000000000001</v>
      </c>
      <c r="W67">
        <v>0.8</v>
      </c>
      <c r="AS67">
        <v>30</v>
      </c>
      <c r="AU67" t="s">
        <v>223</v>
      </c>
      <c r="AV67" t="s">
        <v>224</v>
      </c>
      <c r="AW67" t="s">
        <v>137</v>
      </c>
      <c r="AX67" t="s">
        <v>88</v>
      </c>
      <c r="AY67" t="s">
        <v>89</v>
      </c>
      <c r="AZ67" t="s">
        <v>238</v>
      </c>
      <c r="BA67" t="s">
        <v>110</v>
      </c>
      <c r="BB67" t="s">
        <v>555</v>
      </c>
      <c r="BC67" t="s">
        <v>555</v>
      </c>
      <c r="BD67">
        <v>1.02</v>
      </c>
      <c r="BE67">
        <v>1.02</v>
      </c>
      <c r="BF67">
        <v>0.17</v>
      </c>
      <c r="BG67">
        <v>0.17</v>
      </c>
      <c r="BH67">
        <v>1.03</v>
      </c>
      <c r="BI67">
        <v>1.03</v>
      </c>
      <c r="BJ67">
        <v>0.17</v>
      </c>
      <c r="BK67">
        <v>0.17</v>
      </c>
      <c r="BL67">
        <v>14</v>
      </c>
      <c r="BR67">
        <v>0</v>
      </c>
      <c r="BS67">
        <v>0.25</v>
      </c>
      <c r="BT67">
        <v>0.5</v>
      </c>
      <c r="BU67">
        <v>0.75</v>
      </c>
      <c r="BV67">
        <v>0.9</v>
      </c>
    </row>
    <row r="68" spans="1:74" x14ac:dyDescent="0.25">
      <c r="A68" t="s">
        <v>74</v>
      </c>
      <c r="B68" t="s">
        <v>75</v>
      </c>
      <c r="C68">
        <v>9</v>
      </c>
      <c r="D68">
        <v>9</v>
      </c>
      <c r="E68">
        <v>116</v>
      </c>
      <c r="F68" t="s">
        <v>220</v>
      </c>
      <c r="G68" t="s">
        <v>221</v>
      </c>
      <c r="H68">
        <v>2017</v>
      </c>
      <c r="I68" t="s">
        <v>78</v>
      </c>
      <c r="J68" t="s">
        <v>79</v>
      </c>
      <c r="K68" t="s">
        <v>80</v>
      </c>
      <c r="L68">
        <v>69.5</v>
      </c>
      <c r="M68" t="s">
        <v>222</v>
      </c>
      <c r="N68" s="2">
        <v>64.3</v>
      </c>
      <c r="O68" s="2"/>
      <c r="P68" s="2"/>
      <c r="Q68" s="2"/>
      <c r="R68" s="2"/>
      <c r="S68" t="s">
        <v>82</v>
      </c>
      <c r="T68">
        <v>0.94</v>
      </c>
      <c r="U68">
        <v>0.8</v>
      </c>
      <c r="V68">
        <v>1.1000000000000001</v>
      </c>
      <c r="W68">
        <v>0.8</v>
      </c>
      <c r="AS68">
        <v>30</v>
      </c>
      <c r="AU68" t="s">
        <v>223</v>
      </c>
      <c r="AV68" t="s">
        <v>224</v>
      </c>
      <c r="AW68" t="s">
        <v>137</v>
      </c>
      <c r="AX68" t="s">
        <v>88</v>
      </c>
      <c r="AY68" t="s">
        <v>89</v>
      </c>
      <c r="AZ68" t="s">
        <v>238</v>
      </c>
      <c r="BA68" t="s">
        <v>110</v>
      </c>
      <c r="BB68" t="s">
        <v>556</v>
      </c>
      <c r="BC68" t="s">
        <v>556</v>
      </c>
      <c r="BD68">
        <v>0.97</v>
      </c>
      <c r="BE68">
        <v>0.97</v>
      </c>
      <c r="BF68">
        <v>0.14000000000000001</v>
      </c>
      <c r="BG68">
        <v>0.14000000000000001</v>
      </c>
      <c r="BH68">
        <v>1</v>
      </c>
      <c r="BI68">
        <v>1</v>
      </c>
      <c r="BJ68">
        <v>0.19</v>
      </c>
      <c r="BK68">
        <v>0.19</v>
      </c>
      <c r="BL68">
        <v>14</v>
      </c>
      <c r="BR68">
        <v>0</v>
      </c>
      <c r="BS68">
        <v>0.25</v>
      </c>
      <c r="BT68">
        <v>0.5</v>
      </c>
      <c r="BU68">
        <v>0.75</v>
      </c>
      <c r="BV68">
        <v>0.9</v>
      </c>
    </row>
    <row r="69" spans="1:74" x14ac:dyDescent="0.25">
      <c r="A69" t="s">
        <v>74</v>
      </c>
      <c r="B69" t="s">
        <v>75</v>
      </c>
      <c r="C69">
        <v>9</v>
      </c>
      <c r="D69">
        <v>9</v>
      </c>
      <c r="E69">
        <v>117</v>
      </c>
      <c r="F69" t="s">
        <v>220</v>
      </c>
      <c r="G69" t="s">
        <v>221</v>
      </c>
      <c r="H69">
        <v>2017</v>
      </c>
      <c r="I69" t="s">
        <v>78</v>
      </c>
      <c r="J69" t="s">
        <v>79</v>
      </c>
      <c r="K69" t="s">
        <v>80</v>
      </c>
      <c r="L69">
        <v>69.5</v>
      </c>
      <c r="M69" t="s">
        <v>222</v>
      </c>
      <c r="N69" s="2">
        <v>64.3</v>
      </c>
      <c r="O69" s="2"/>
      <c r="P69" s="2"/>
      <c r="Q69" s="2"/>
      <c r="R69" s="2"/>
      <c r="S69" t="s">
        <v>82</v>
      </c>
      <c r="T69">
        <v>0.94</v>
      </c>
      <c r="U69">
        <v>0.8</v>
      </c>
      <c r="V69">
        <v>1.1000000000000001</v>
      </c>
      <c r="W69">
        <v>0.8</v>
      </c>
      <c r="AS69">
        <v>30</v>
      </c>
      <c r="AU69" t="s">
        <v>223</v>
      </c>
      <c r="AV69" t="s">
        <v>224</v>
      </c>
      <c r="AW69" t="s">
        <v>137</v>
      </c>
      <c r="AX69" t="s">
        <v>88</v>
      </c>
      <c r="AY69" t="s">
        <v>89</v>
      </c>
      <c r="AZ69" t="s">
        <v>238</v>
      </c>
      <c r="BA69" t="s">
        <v>110</v>
      </c>
      <c r="BB69" t="s">
        <v>557</v>
      </c>
      <c r="BC69" t="s">
        <v>558</v>
      </c>
      <c r="BD69">
        <v>0.41</v>
      </c>
      <c r="BE69">
        <v>0.41</v>
      </c>
      <c r="BF69">
        <v>0.28000000000000003</v>
      </c>
      <c r="BG69">
        <v>0.28000000000000003</v>
      </c>
      <c r="BH69">
        <v>0.43</v>
      </c>
      <c r="BI69">
        <v>0.43</v>
      </c>
      <c r="BJ69">
        <v>0.22</v>
      </c>
      <c r="BK69">
        <v>0.22</v>
      </c>
      <c r="BL69">
        <v>14</v>
      </c>
      <c r="BR69">
        <v>0</v>
      </c>
      <c r="BS69">
        <v>0.25</v>
      </c>
      <c r="BT69">
        <v>0.5</v>
      </c>
      <c r="BU69">
        <v>0.75</v>
      </c>
      <c r="BV69">
        <v>0.9</v>
      </c>
    </row>
    <row r="70" spans="1:74" x14ac:dyDescent="0.25">
      <c r="A70" t="s">
        <v>74</v>
      </c>
      <c r="B70" t="s">
        <v>75</v>
      </c>
      <c r="C70">
        <v>9</v>
      </c>
      <c r="D70">
        <v>9</v>
      </c>
      <c r="E70">
        <v>118</v>
      </c>
      <c r="F70" t="s">
        <v>220</v>
      </c>
      <c r="G70" t="s">
        <v>221</v>
      </c>
      <c r="H70">
        <v>2017</v>
      </c>
      <c r="I70" t="s">
        <v>78</v>
      </c>
      <c r="J70" t="s">
        <v>79</v>
      </c>
      <c r="K70" t="s">
        <v>80</v>
      </c>
      <c r="L70">
        <v>69.5</v>
      </c>
      <c r="M70" t="s">
        <v>222</v>
      </c>
      <c r="N70" s="2">
        <v>64.3</v>
      </c>
      <c r="O70" s="2"/>
      <c r="P70" s="2"/>
      <c r="Q70" s="2"/>
      <c r="R70" s="2"/>
      <c r="S70" t="s">
        <v>82</v>
      </c>
      <c r="T70">
        <v>0.94</v>
      </c>
      <c r="U70">
        <v>0.8</v>
      </c>
      <c r="V70">
        <v>1.1000000000000001</v>
      </c>
      <c r="W70">
        <v>0.8</v>
      </c>
      <c r="AS70">
        <v>30</v>
      </c>
      <c r="AU70" t="s">
        <v>223</v>
      </c>
      <c r="AV70" t="s">
        <v>224</v>
      </c>
      <c r="AW70" t="s">
        <v>137</v>
      </c>
      <c r="AX70" t="s">
        <v>88</v>
      </c>
      <c r="AY70" t="s">
        <v>89</v>
      </c>
      <c r="AZ70" t="s">
        <v>238</v>
      </c>
      <c r="BA70" t="s">
        <v>110</v>
      </c>
      <c r="BB70" t="s">
        <v>559</v>
      </c>
      <c r="BC70" t="s">
        <v>560</v>
      </c>
      <c r="BD70">
        <v>0.4</v>
      </c>
      <c r="BE70">
        <v>0.4</v>
      </c>
      <c r="BF70">
        <v>0.31</v>
      </c>
      <c r="BG70">
        <v>0.31</v>
      </c>
      <c r="BH70">
        <v>0.39</v>
      </c>
      <c r="BI70">
        <v>0.39</v>
      </c>
      <c r="BJ70">
        <v>0.24</v>
      </c>
      <c r="BK70">
        <v>0.24</v>
      </c>
      <c r="BL70">
        <v>14</v>
      </c>
      <c r="BR70">
        <v>0</v>
      </c>
      <c r="BS70">
        <v>0.25</v>
      </c>
      <c r="BT70">
        <v>0.5</v>
      </c>
      <c r="BU70">
        <v>0.75</v>
      </c>
      <c r="BV70">
        <v>0.9</v>
      </c>
    </row>
    <row r="71" spans="1:74" x14ac:dyDescent="0.25">
      <c r="A71" t="s">
        <v>74</v>
      </c>
      <c r="B71" t="s">
        <v>75</v>
      </c>
      <c r="C71">
        <v>9</v>
      </c>
      <c r="D71">
        <v>9</v>
      </c>
      <c r="E71">
        <v>119</v>
      </c>
      <c r="F71" t="s">
        <v>220</v>
      </c>
      <c r="G71" t="s">
        <v>221</v>
      </c>
      <c r="H71">
        <v>2017</v>
      </c>
      <c r="I71" t="s">
        <v>78</v>
      </c>
      <c r="J71" t="s">
        <v>79</v>
      </c>
      <c r="K71" t="s">
        <v>80</v>
      </c>
      <c r="L71">
        <v>69.5</v>
      </c>
      <c r="M71" t="s">
        <v>222</v>
      </c>
      <c r="N71" s="2">
        <v>64.3</v>
      </c>
      <c r="O71" s="2"/>
      <c r="P71" s="2"/>
      <c r="Q71" s="2"/>
      <c r="R71" s="2"/>
      <c r="S71" t="s">
        <v>82</v>
      </c>
      <c r="T71">
        <v>0.94</v>
      </c>
      <c r="U71">
        <v>0.8</v>
      </c>
      <c r="V71">
        <v>1.1000000000000001</v>
      </c>
      <c r="W71">
        <v>0.8</v>
      </c>
      <c r="AS71">
        <v>30</v>
      </c>
      <c r="AU71" t="s">
        <v>223</v>
      </c>
      <c r="AV71" t="s">
        <v>224</v>
      </c>
      <c r="AW71" t="s">
        <v>137</v>
      </c>
      <c r="AX71" t="s">
        <v>88</v>
      </c>
      <c r="AY71" t="s">
        <v>89</v>
      </c>
      <c r="AZ71" t="s">
        <v>238</v>
      </c>
      <c r="BA71" t="s">
        <v>110</v>
      </c>
      <c r="BB71" t="s">
        <v>561</v>
      </c>
      <c r="BC71" t="s">
        <v>562</v>
      </c>
      <c r="BD71">
        <v>-0.93</v>
      </c>
      <c r="BE71">
        <v>-0.93</v>
      </c>
      <c r="BF71">
        <v>0.19</v>
      </c>
      <c r="BG71">
        <v>0.19</v>
      </c>
      <c r="BH71">
        <v>-0.88</v>
      </c>
      <c r="BI71">
        <v>-0.88</v>
      </c>
      <c r="BJ71">
        <v>0.35</v>
      </c>
      <c r="BK71">
        <v>0.35</v>
      </c>
      <c r="BL71">
        <v>14</v>
      </c>
      <c r="BR71">
        <v>0</v>
      </c>
      <c r="BS71">
        <v>0.25</v>
      </c>
      <c r="BT71">
        <v>0.5</v>
      </c>
      <c r="BU71">
        <v>0.75</v>
      </c>
      <c r="BV71">
        <v>0.9</v>
      </c>
    </row>
    <row r="72" spans="1:74" x14ac:dyDescent="0.25">
      <c r="A72" t="s">
        <v>74</v>
      </c>
      <c r="B72" t="s">
        <v>75</v>
      </c>
      <c r="C72">
        <v>9</v>
      </c>
      <c r="D72">
        <v>9</v>
      </c>
      <c r="E72">
        <v>120</v>
      </c>
      <c r="F72" t="s">
        <v>220</v>
      </c>
      <c r="G72" t="s">
        <v>221</v>
      </c>
      <c r="H72">
        <v>2017</v>
      </c>
      <c r="I72" t="s">
        <v>78</v>
      </c>
      <c r="J72" t="s">
        <v>79</v>
      </c>
      <c r="K72" t="s">
        <v>80</v>
      </c>
      <c r="L72">
        <v>69.5</v>
      </c>
      <c r="M72" t="s">
        <v>222</v>
      </c>
      <c r="N72" s="2">
        <v>64.3</v>
      </c>
      <c r="O72" s="2"/>
      <c r="P72" s="2"/>
      <c r="Q72" s="2"/>
      <c r="R72" s="2"/>
      <c r="S72" t="s">
        <v>82</v>
      </c>
      <c r="T72">
        <v>0.94</v>
      </c>
      <c r="U72">
        <v>0.8</v>
      </c>
      <c r="V72">
        <v>1.1000000000000001</v>
      </c>
      <c r="W72">
        <v>0.8</v>
      </c>
      <c r="AS72">
        <v>30</v>
      </c>
      <c r="AU72" t="s">
        <v>223</v>
      </c>
      <c r="AV72" t="s">
        <v>224</v>
      </c>
      <c r="AW72" t="s">
        <v>137</v>
      </c>
      <c r="AX72" t="s">
        <v>88</v>
      </c>
      <c r="AY72" t="s">
        <v>89</v>
      </c>
      <c r="AZ72" t="s">
        <v>238</v>
      </c>
      <c r="BA72" t="s">
        <v>110</v>
      </c>
      <c r="BB72" t="s">
        <v>563</v>
      </c>
      <c r="BC72" t="s">
        <v>564</v>
      </c>
      <c r="BD72">
        <v>-0.79</v>
      </c>
      <c r="BE72">
        <v>-0.79</v>
      </c>
      <c r="BF72">
        <v>0.14000000000000001</v>
      </c>
      <c r="BG72">
        <v>0.14000000000000001</v>
      </c>
      <c r="BH72">
        <v>-0.83</v>
      </c>
      <c r="BI72">
        <v>-0.83</v>
      </c>
      <c r="BJ72">
        <v>0.42</v>
      </c>
      <c r="BK72">
        <v>0.42</v>
      </c>
      <c r="BL72">
        <v>14</v>
      </c>
      <c r="BR72">
        <v>0</v>
      </c>
      <c r="BS72">
        <v>0.25</v>
      </c>
      <c r="BT72">
        <v>0.5</v>
      </c>
      <c r="BU72">
        <v>0.75</v>
      </c>
      <c r="BV72">
        <v>0.9</v>
      </c>
    </row>
    <row r="73" spans="1:74" x14ac:dyDescent="0.25">
      <c r="A73" t="s">
        <v>74</v>
      </c>
      <c r="B73" t="s">
        <v>75</v>
      </c>
      <c r="C73">
        <v>9</v>
      </c>
      <c r="D73">
        <v>9</v>
      </c>
      <c r="E73">
        <v>121</v>
      </c>
      <c r="F73" t="s">
        <v>220</v>
      </c>
      <c r="G73" t="s">
        <v>221</v>
      </c>
      <c r="H73">
        <v>2017</v>
      </c>
      <c r="I73" t="s">
        <v>78</v>
      </c>
      <c r="J73" t="s">
        <v>79</v>
      </c>
      <c r="K73" t="s">
        <v>80</v>
      </c>
      <c r="L73">
        <v>69.5</v>
      </c>
      <c r="M73" t="s">
        <v>222</v>
      </c>
      <c r="N73" s="2">
        <v>64.3</v>
      </c>
      <c r="O73" s="2"/>
      <c r="P73" s="2"/>
      <c r="Q73" s="2"/>
      <c r="R73" s="2"/>
      <c r="S73" t="s">
        <v>82</v>
      </c>
      <c r="T73">
        <v>0.94</v>
      </c>
      <c r="U73">
        <v>0.8</v>
      </c>
      <c r="V73">
        <v>1.1000000000000001</v>
      </c>
      <c r="W73">
        <v>0.8</v>
      </c>
      <c r="AS73">
        <v>30</v>
      </c>
      <c r="AU73" t="s">
        <v>223</v>
      </c>
      <c r="AV73" t="s">
        <v>224</v>
      </c>
      <c r="AW73" t="s">
        <v>137</v>
      </c>
      <c r="AX73" t="s">
        <v>88</v>
      </c>
      <c r="AY73" t="s">
        <v>89</v>
      </c>
      <c r="AZ73" t="s">
        <v>238</v>
      </c>
      <c r="BA73" t="s">
        <v>110</v>
      </c>
      <c r="BB73" t="s">
        <v>565</v>
      </c>
      <c r="BC73" t="s">
        <v>565</v>
      </c>
      <c r="BD73">
        <v>0.49</v>
      </c>
      <c r="BE73">
        <v>0.49</v>
      </c>
      <c r="BF73">
        <v>0.28999999999999998</v>
      </c>
      <c r="BG73">
        <v>0.28999999999999998</v>
      </c>
      <c r="BH73">
        <v>0.54</v>
      </c>
      <c r="BI73">
        <v>0.54</v>
      </c>
      <c r="BJ73">
        <v>0.22</v>
      </c>
      <c r="BK73">
        <v>0.22</v>
      </c>
      <c r="BL73">
        <v>14</v>
      </c>
      <c r="BR73">
        <v>0</v>
      </c>
      <c r="BS73">
        <v>0.25</v>
      </c>
      <c r="BT73">
        <v>0.5</v>
      </c>
      <c r="BU73">
        <v>0.75</v>
      </c>
      <c r="BV73">
        <v>0.9</v>
      </c>
    </row>
    <row r="74" spans="1:74" x14ac:dyDescent="0.25">
      <c r="A74" t="s">
        <v>74</v>
      </c>
      <c r="B74" t="s">
        <v>75</v>
      </c>
      <c r="C74">
        <v>9</v>
      </c>
      <c r="D74">
        <v>9</v>
      </c>
      <c r="E74">
        <v>122</v>
      </c>
      <c r="F74" t="s">
        <v>220</v>
      </c>
      <c r="G74" t="s">
        <v>221</v>
      </c>
      <c r="H74">
        <v>2017</v>
      </c>
      <c r="I74" t="s">
        <v>78</v>
      </c>
      <c r="J74" t="s">
        <v>79</v>
      </c>
      <c r="K74" t="s">
        <v>80</v>
      </c>
      <c r="L74">
        <v>69.5</v>
      </c>
      <c r="M74" t="s">
        <v>222</v>
      </c>
      <c r="N74" s="2">
        <v>64.3</v>
      </c>
      <c r="O74" s="2"/>
      <c r="P74" s="2"/>
      <c r="Q74" s="2"/>
      <c r="R74" s="2"/>
      <c r="S74" t="s">
        <v>82</v>
      </c>
      <c r="T74">
        <v>0.94</v>
      </c>
      <c r="U74">
        <v>0.8</v>
      </c>
      <c r="V74">
        <v>1.1000000000000001</v>
      </c>
      <c r="W74">
        <v>0.8</v>
      </c>
      <c r="AS74">
        <v>30</v>
      </c>
      <c r="AU74" t="s">
        <v>223</v>
      </c>
      <c r="AV74" t="s">
        <v>224</v>
      </c>
      <c r="AW74" t="s">
        <v>137</v>
      </c>
      <c r="AX74" t="s">
        <v>88</v>
      </c>
      <c r="AY74" t="s">
        <v>89</v>
      </c>
      <c r="AZ74" t="s">
        <v>238</v>
      </c>
      <c r="BA74" t="s">
        <v>110</v>
      </c>
      <c r="BB74" t="s">
        <v>566</v>
      </c>
      <c r="BC74" t="s">
        <v>566</v>
      </c>
      <c r="BD74">
        <v>0.51</v>
      </c>
      <c r="BE74">
        <v>0.51</v>
      </c>
      <c r="BF74">
        <v>0.23</v>
      </c>
      <c r="BG74">
        <v>0.23</v>
      </c>
      <c r="BH74">
        <v>0.47</v>
      </c>
      <c r="BI74">
        <v>0.47</v>
      </c>
      <c r="BJ74">
        <v>0.2</v>
      </c>
      <c r="BK74">
        <v>0.2</v>
      </c>
      <c r="BL74">
        <v>14</v>
      </c>
      <c r="BR74">
        <v>0</v>
      </c>
      <c r="BS74">
        <v>0.25</v>
      </c>
      <c r="BT74">
        <v>0.5</v>
      </c>
      <c r="BU74">
        <v>0.75</v>
      </c>
      <c r="BV74">
        <v>0.9</v>
      </c>
    </row>
    <row r="75" spans="1:74" x14ac:dyDescent="0.25">
      <c r="A75" t="s">
        <v>74</v>
      </c>
      <c r="B75" t="s">
        <v>75</v>
      </c>
      <c r="C75">
        <v>9</v>
      </c>
      <c r="D75">
        <v>9</v>
      </c>
      <c r="E75">
        <v>123</v>
      </c>
      <c r="F75" t="s">
        <v>220</v>
      </c>
      <c r="G75" t="s">
        <v>221</v>
      </c>
      <c r="H75">
        <v>2017</v>
      </c>
      <c r="I75" t="s">
        <v>78</v>
      </c>
      <c r="J75" t="s">
        <v>79</v>
      </c>
      <c r="K75" t="s">
        <v>80</v>
      </c>
      <c r="L75">
        <v>69.5</v>
      </c>
      <c r="M75" t="s">
        <v>222</v>
      </c>
      <c r="N75" s="2">
        <v>64.3</v>
      </c>
      <c r="O75" s="2"/>
      <c r="P75" s="2"/>
      <c r="Q75" s="2"/>
      <c r="R75" s="2"/>
      <c r="S75" t="s">
        <v>82</v>
      </c>
      <c r="T75">
        <v>0.94</v>
      </c>
      <c r="U75">
        <v>0.8</v>
      </c>
      <c r="V75">
        <v>1.1000000000000001</v>
      </c>
      <c r="W75">
        <v>0.8</v>
      </c>
      <c r="AS75">
        <v>30</v>
      </c>
      <c r="AU75" t="s">
        <v>223</v>
      </c>
      <c r="AV75" t="s">
        <v>224</v>
      </c>
      <c r="AW75" t="s">
        <v>137</v>
      </c>
      <c r="AX75" t="s">
        <v>88</v>
      </c>
      <c r="AY75" t="s">
        <v>89</v>
      </c>
      <c r="AZ75" t="s">
        <v>238</v>
      </c>
      <c r="BA75" t="s">
        <v>110</v>
      </c>
      <c r="BB75" t="s">
        <v>567</v>
      </c>
      <c r="BC75" t="s">
        <v>568</v>
      </c>
      <c r="BD75">
        <v>-0.13</v>
      </c>
      <c r="BE75">
        <v>-0.13</v>
      </c>
      <c r="BF75">
        <v>0.09</v>
      </c>
      <c r="BG75">
        <v>0.09</v>
      </c>
      <c r="BH75">
        <v>-0.14000000000000001</v>
      </c>
      <c r="BI75">
        <v>-0.14000000000000001</v>
      </c>
      <c r="BJ75">
        <v>0.28999999999999998</v>
      </c>
      <c r="BK75">
        <v>0.28999999999999998</v>
      </c>
      <c r="BL75">
        <v>14</v>
      </c>
      <c r="BR75">
        <v>0</v>
      </c>
      <c r="BS75">
        <v>0.25</v>
      </c>
      <c r="BT75">
        <v>0.5</v>
      </c>
      <c r="BU75">
        <v>0.75</v>
      </c>
      <c r="BV75">
        <v>0.9</v>
      </c>
    </row>
    <row r="76" spans="1:74" x14ac:dyDescent="0.25">
      <c r="A76" t="s">
        <v>74</v>
      </c>
      <c r="B76" t="s">
        <v>75</v>
      </c>
      <c r="C76">
        <v>9</v>
      </c>
      <c r="D76">
        <v>9</v>
      </c>
      <c r="E76">
        <v>124</v>
      </c>
      <c r="F76" t="s">
        <v>220</v>
      </c>
      <c r="G76" t="s">
        <v>221</v>
      </c>
      <c r="H76">
        <v>2017</v>
      </c>
      <c r="I76" t="s">
        <v>78</v>
      </c>
      <c r="J76" t="s">
        <v>79</v>
      </c>
      <c r="K76" t="s">
        <v>80</v>
      </c>
      <c r="L76">
        <v>69.5</v>
      </c>
      <c r="M76" t="s">
        <v>222</v>
      </c>
      <c r="N76" s="2">
        <v>64.3</v>
      </c>
      <c r="O76" s="2"/>
      <c r="P76" s="2"/>
      <c r="Q76" s="2"/>
      <c r="R76" s="2"/>
      <c r="S76" t="s">
        <v>82</v>
      </c>
      <c r="T76">
        <v>0.94</v>
      </c>
      <c r="U76">
        <v>0.8</v>
      </c>
      <c r="V76">
        <v>1.1000000000000001</v>
      </c>
      <c r="W76">
        <v>0.8</v>
      </c>
      <c r="AS76">
        <v>30</v>
      </c>
      <c r="AU76" t="s">
        <v>223</v>
      </c>
      <c r="AV76" t="s">
        <v>224</v>
      </c>
      <c r="AW76" t="s">
        <v>137</v>
      </c>
      <c r="AX76" t="s">
        <v>88</v>
      </c>
      <c r="AY76" t="s">
        <v>89</v>
      </c>
      <c r="AZ76" t="s">
        <v>238</v>
      </c>
      <c r="BA76" t="s">
        <v>110</v>
      </c>
      <c r="BB76" t="s">
        <v>569</v>
      </c>
      <c r="BC76" t="s">
        <v>570</v>
      </c>
      <c r="BD76">
        <v>-0.13</v>
      </c>
      <c r="BE76">
        <v>-0.13</v>
      </c>
      <c r="BF76">
        <v>0.12</v>
      </c>
      <c r="BG76">
        <v>0.12</v>
      </c>
      <c r="BH76">
        <v>-0.14000000000000001</v>
      </c>
      <c r="BI76">
        <v>-0.14000000000000001</v>
      </c>
      <c r="BJ76">
        <v>0.24</v>
      </c>
      <c r="BK76">
        <v>0.24</v>
      </c>
      <c r="BL76">
        <v>14</v>
      </c>
      <c r="BR76">
        <v>0</v>
      </c>
      <c r="BS76">
        <v>0.25</v>
      </c>
      <c r="BT76">
        <v>0.5</v>
      </c>
      <c r="BU76">
        <v>0.75</v>
      </c>
      <c r="BV76">
        <v>0.9</v>
      </c>
    </row>
    <row r="77" spans="1:74" x14ac:dyDescent="0.25">
      <c r="A77" t="s">
        <v>74</v>
      </c>
      <c r="B77" t="s">
        <v>75</v>
      </c>
      <c r="C77">
        <v>9</v>
      </c>
      <c r="D77">
        <v>9</v>
      </c>
      <c r="E77">
        <v>125</v>
      </c>
      <c r="F77" t="s">
        <v>220</v>
      </c>
      <c r="G77" t="s">
        <v>221</v>
      </c>
      <c r="H77">
        <v>2017</v>
      </c>
      <c r="I77" t="s">
        <v>78</v>
      </c>
      <c r="J77" t="s">
        <v>79</v>
      </c>
      <c r="K77" t="s">
        <v>80</v>
      </c>
      <c r="L77">
        <v>69.5</v>
      </c>
      <c r="M77" t="s">
        <v>222</v>
      </c>
      <c r="N77" s="2">
        <v>64.3</v>
      </c>
      <c r="O77" s="2"/>
      <c r="P77" s="2"/>
      <c r="Q77" s="2"/>
      <c r="R77" s="2"/>
      <c r="S77" t="s">
        <v>82</v>
      </c>
      <c r="T77">
        <v>0.94</v>
      </c>
      <c r="U77">
        <v>0.8</v>
      </c>
      <c r="V77">
        <v>1.1000000000000001</v>
      </c>
      <c r="W77">
        <v>0.8</v>
      </c>
      <c r="AS77">
        <v>30</v>
      </c>
      <c r="AU77" t="s">
        <v>223</v>
      </c>
      <c r="AV77" t="s">
        <v>224</v>
      </c>
      <c r="AW77" t="s">
        <v>137</v>
      </c>
      <c r="AX77" t="s">
        <v>88</v>
      </c>
      <c r="AY77" t="s">
        <v>89</v>
      </c>
      <c r="AZ77" t="s">
        <v>238</v>
      </c>
      <c r="BA77" t="s">
        <v>110</v>
      </c>
      <c r="BB77" t="s">
        <v>571</v>
      </c>
      <c r="BC77" t="s">
        <v>572</v>
      </c>
      <c r="BD77">
        <v>0.18</v>
      </c>
      <c r="BE77">
        <v>0.18</v>
      </c>
      <c r="BF77">
        <v>0.19</v>
      </c>
      <c r="BG77">
        <v>0.19</v>
      </c>
      <c r="BH77">
        <v>0.21</v>
      </c>
      <c r="BI77">
        <v>0.21</v>
      </c>
      <c r="BJ77">
        <v>0.16</v>
      </c>
      <c r="BK77">
        <v>0.16</v>
      </c>
      <c r="BL77">
        <v>14</v>
      </c>
      <c r="BR77">
        <v>0</v>
      </c>
      <c r="BS77">
        <v>0.25</v>
      </c>
      <c r="BT77">
        <v>0.5</v>
      </c>
      <c r="BU77">
        <v>0.75</v>
      </c>
      <c r="BV77">
        <v>0.9</v>
      </c>
    </row>
    <row r="78" spans="1:74" x14ac:dyDescent="0.25">
      <c r="A78" t="s">
        <v>74</v>
      </c>
      <c r="B78" t="s">
        <v>75</v>
      </c>
      <c r="C78">
        <v>9</v>
      </c>
      <c r="D78">
        <v>9</v>
      </c>
      <c r="E78">
        <v>126</v>
      </c>
      <c r="F78" t="s">
        <v>220</v>
      </c>
      <c r="G78" t="s">
        <v>221</v>
      </c>
      <c r="H78">
        <v>2017</v>
      </c>
      <c r="I78" t="s">
        <v>78</v>
      </c>
      <c r="J78" t="s">
        <v>79</v>
      </c>
      <c r="K78" t="s">
        <v>80</v>
      </c>
      <c r="L78">
        <v>69.5</v>
      </c>
      <c r="M78" t="s">
        <v>222</v>
      </c>
      <c r="N78" s="2">
        <v>64.3</v>
      </c>
      <c r="O78" s="2"/>
      <c r="P78" s="2"/>
      <c r="Q78" s="2"/>
      <c r="R78" s="2"/>
      <c r="S78" t="s">
        <v>82</v>
      </c>
      <c r="T78">
        <v>0.94</v>
      </c>
      <c r="U78">
        <v>0.8</v>
      </c>
      <c r="V78">
        <v>1.1000000000000001</v>
      </c>
      <c r="W78">
        <v>0.8</v>
      </c>
      <c r="AS78">
        <v>30</v>
      </c>
      <c r="AU78" t="s">
        <v>223</v>
      </c>
      <c r="AV78" t="s">
        <v>224</v>
      </c>
      <c r="AW78" t="s">
        <v>137</v>
      </c>
      <c r="AX78" t="s">
        <v>88</v>
      </c>
      <c r="AY78" t="s">
        <v>89</v>
      </c>
      <c r="AZ78" t="s">
        <v>238</v>
      </c>
      <c r="BA78" t="s">
        <v>110</v>
      </c>
      <c r="BB78" t="s">
        <v>573</v>
      </c>
      <c r="BC78" t="s">
        <v>574</v>
      </c>
      <c r="BD78">
        <v>0.16</v>
      </c>
      <c r="BE78">
        <v>0.16</v>
      </c>
      <c r="BF78">
        <v>0.21</v>
      </c>
      <c r="BG78">
        <v>0.21</v>
      </c>
      <c r="BH78">
        <v>0.16</v>
      </c>
      <c r="BI78">
        <v>0.16</v>
      </c>
      <c r="BJ78">
        <v>0.19</v>
      </c>
      <c r="BK78">
        <v>0.19</v>
      </c>
      <c r="BL78">
        <v>14</v>
      </c>
      <c r="BR78">
        <v>0</v>
      </c>
      <c r="BS78">
        <v>0.25</v>
      </c>
      <c r="BT78">
        <v>0.5</v>
      </c>
      <c r="BU78">
        <v>0.75</v>
      </c>
      <c r="BV78">
        <v>0.9</v>
      </c>
    </row>
    <row r="79" spans="1:74" x14ac:dyDescent="0.25">
      <c r="A79" t="s">
        <v>74</v>
      </c>
      <c r="B79" t="s">
        <v>75</v>
      </c>
      <c r="C79">
        <v>9</v>
      </c>
      <c r="D79">
        <v>9</v>
      </c>
      <c r="E79">
        <v>127</v>
      </c>
      <c r="F79" t="s">
        <v>220</v>
      </c>
      <c r="G79" t="s">
        <v>221</v>
      </c>
      <c r="H79">
        <v>2017</v>
      </c>
      <c r="I79" t="s">
        <v>78</v>
      </c>
      <c r="J79" t="s">
        <v>79</v>
      </c>
      <c r="K79" t="s">
        <v>80</v>
      </c>
      <c r="L79">
        <v>69.5</v>
      </c>
      <c r="M79" t="s">
        <v>222</v>
      </c>
      <c r="N79" s="2">
        <v>64.3</v>
      </c>
      <c r="O79" s="2"/>
      <c r="P79" s="2"/>
      <c r="Q79" s="2"/>
      <c r="R79" s="2"/>
      <c r="S79" t="s">
        <v>82</v>
      </c>
      <c r="T79">
        <v>0.94</v>
      </c>
      <c r="U79">
        <v>0.8</v>
      </c>
      <c r="V79">
        <v>1.1000000000000001</v>
      </c>
      <c r="W79">
        <v>0.8</v>
      </c>
      <c r="AS79">
        <v>30</v>
      </c>
      <c r="AU79" t="s">
        <v>223</v>
      </c>
      <c r="AV79" t="s">
        <v>224</v>
      </c>
      <c r="AW79" t="s">
        <v>137</v>
      </c>
      <c r="AX79" t="s">
        <v>88</v>
      </c>
      <c r="AY79" t="s">
        <v>89</v>
      </c>
      <c r="AZ79" t="s">
        <v>238</v>
      </c>
      <c r="BA79" t="s">
        <v>110</v>
      </c>
      <c r="BB79" t="s">
        <v>575</v>
      </c>
      <c r="BC79" t="s">
        <v>575</v>
      </c>
      <c r="BD79">
        <v>-0.89</v>
      </c>
      <c r="BE79">
        <v>-0.89</v>
      </c>
      <c r="BF79">
        <v>0.06</v>
      </c>
      <c r="BG79">
        <v>0.06</v>
      </c>
      <c r="BH79">
        <v>-0.77</v>
      </c>
      <c r="BI79">
        <v>-0.77</v>
      </c>
      <c r="BJ79">
        <v>0.04</v>
      </c>
      <c r="BK79">
        <v>0.04</v>
      </c>
      <c r="BL79">
        <v>14</v>
      </c>
      <c r="BR79">
        <v>0</v>
      </c>
      <c r="BS79">
        <v>0.25</v>
      </c>
      <c r="BT79">
        <v>0.5</v>
      </c>
      <c r="BU79">
        <v>0.75</v>
      </c>
      <c r="BV79">
        <v>0.9</v>
      </c>
    </row>
    <row r="80" spans="1:74" x14ac:dyDescent="0.25">
      <c r="A80" t="s">
        <v>74</v>
      </c>
      <c r="B80" t="s">
        <v>75</v>
      </c>
      <c r="C80">
        <v>9</v>
      </c>
      <c r="D80">
        <v>9</v>
      </c>
      <c r="E80">
        <v>128</v>
      </c>
      <c r="F80" t="s">
        <v>220</v>
      </c>
      <c r="G80" t="s">
        <v>221</v>
      </c>
      <c r="H80">
        <v>2017</v>
      </c>
      <c r="I80" t="s">
        <v>78</v>
      </c>
      <c r="J80" t="s">
        <v>79</v>
      </c>
      <c r="K80" t="s">
        <v>80</v>
      </c>
      <c r="L80">
        <v>69.5</v>
      </c>
      <c r="M80" t="s">
        <v>222</v>
      </c>
      <c r="N80" s="2">
        <v>64.3</v>
      </c>
      <c r="O80" s="2"/>
      <c r="P80" s="2"/>
      <c r="Q80" s="2"/>
      <c r="R80" s="2"/>
      <c r="S80" t="s">
        <v>82</v>
      </c>
      <c r="T80">
        <v>0.94</v>
      </c>
      <c r="U80">
        <v>0.8</v>
      </c>
      <c r="V80">
        <v>1.1000000000000001</v>
      </c>
      <c r="W80">
        <v>0.8</v>
      </c>
      <c r="AS80">
        <v>30</v>
      </c>
      <c r="AU80" t="s">
        <v>223</v>
      </c>
      <c r="AV80" t="s">
        <v>224</v>
      </c>
      <c r="AW80" t="s">
        <v>137</v>
      </c>
      <c r="AX80" t="s">
        <v>88</v>
      </c>
      <c r="AY80" t="s">
        <v>89</v>
      </c>
      <c r="AZ80" t="s">
        <v>238</v>
      </c>
      <c r="BA80" t="s">
        <v>110</v>
      </c>
      <c r="BB80" t="s">
        <v>576</v>
      </c>
      <c r="BC80" t="s">
        <v>576</v>
      </c>
      <c r="BD80">
        <v>-0.68</v>
      </c>
      <c r="BE80">
        <v>-0.68</v>
      </c>
      <c r="BF80">
        <v>0.04</v>
      </c>
      <c r="BG80">
        <v>0.04</v>
      </c>
      <c r="BH80">
        <v>-0.68</v>
      </c>
      <c r="BI80">
        <v>-0.68</v>
      </c>
      <c r="BJ80">
        <v>0.05</v>
      </c>
      <c r="BK80">
        <v>0.05</v>
      </c>
      <c r="BL80">
        <v>14</v>
      </c>
      <c r="BR80">
        <v>0</v>
      </c>
      <c r="BS80">
        <v>0.25</v>
      </c>
      <c r="BT80">
        <v>0.5</v>
      </c>
      <c r="BU80">
        <v>0.75</v>
      </c>
      <c r="BV80">
        <v>0.9</v>
      </c>
    </row>
    <row r="81" spans="1:74" x14ac:dyDescent="0.25">
      <c r="A81" t="s">
        <v>74</v>
      </c>
      <c r="B81" t="s">
        <v>75</v>
      </c>
      <c r="C81">
        <v>9</v>
      </c>
      <c r="D81">
        <v>9</v>
      </c>
      <c r="E81">
        <v>129</v>
      </c>
      <c r="F81" t="s">
        <v>220</v>
      </c>
      <c r="G81" t="s">
        <v>221</v>
      </c>
      <c r="H81">
        <v>2017</v>
      </c>
      <c r="I81" t="s">
        <v>78</v>
      </c>
      <c r="J81" t="s">
        <v>79</v>
      </c>
      <c r="K81" t="s">
        <v>80</v>
      </c>
      <c r="L81">
        <v>69.5</v>
      </c>
      <c r="M81" t="s">
        <v>222</v>
      </c>
      <c r="N81" s="2">
        <v>64.3</v>
      </c>
      <c r="O81" s="2"/>
      <c r="P81" s="2"/>
      <c r="Q81" s="2"/>
      <c r="R81" s="2"/>
      <c r="S81" t="s">
        <v>82</v>
      </c>
      <c r="T81">
        <v>0.94</v>
      </c>
      <c r="U81">
        <v>0.8</v>
      </c>
      <c r="V81">
        <v>1.1000000000000001</v>
      </c>
      <c r="W81">
        <v>0.8</v>
      </c>
      <c r="AS81">
        <v>30</v>
      </c>
      <c r="AU81" t="s">
        <v>223</v>
      </c>
      <c r="AV81" t="s">
        <v>224</v>
      </c>
      <c r="AW81" t="s">
        <v>137</v>
      </c>
      <c r="AX81" t="s">
        <v>88</v>
      </c>
      <c r="AY81" t="s">
        <v>89</v>
      </c>
      <c r="AZ81" t="s">
        <v>238</v>
      </c>
      <c r="BA81" t="s">
        <v>110</v>
      </c>
      <c r="BB81" t="s">
        <v>577</v>
      </c>
      <c r="BC81" t="s">
        <v>577</v>
      </c>
      <c r="BD81">
        <v>2.0499999999999998</v>
      </c>
      <c r="BE81">
        <v>2.0499999999999998</v>
      </c>
      <c r="BF81">
        <v>0.2</v>
      </c>
      <c r="BG81">
        <v>0.2</v>
      </c>
      <c r="BH81">
        <v>2.13</v>
      </c>
      <c r="BI81">
        <v>2.13</v>
      </c>
      <c r="BJ81">
        <v>0.8</v>
      </c>
      <c r="BK81">
        <v>0.8</v>
      </c>
      <c r="BL81">
        <v>14</v>
      </c>
      <c r="BR81">
        <v>0</v>
      </c>
      <c r="BS81">
        <v>0.25</v>
      </c>
      <c r="BT81">
        <v>0.5</v>
      </c>
      <c r="BU81">
        <v>0.75</v>
      </c>
      <c r="BV81">
        <v>0.9</v>
      </c>
    </row>
    <row r="82" spans="1:74" x14ac:dyDescent="0.25">
      <c r="A82" t="s">
        <v>74</v>
      </c>
      <c r="B82" t="s">
        <v>75</v>
      </c>
      <c r="C82">
        <v>9</v>
      </c>
      <c r="D82">
        <v>9</v>
      </c>
      <c r="E82">
        <v>130</v>
      </c>
      <c r="F82" t="s">
        <v>220</v>
      </c>
      <c r="G82" t="s">
        <v>221</v>
      </c>
      <c r="H82">
        <v>2017</v>
      </c>
      <c r="I82" t="s">
        <v>78</v>
      </c>
      <c r="J82" t="s">
        <v>79</v>
      </c>
      <c r="K82" t="s">
        <v>80</v>
      </c>
      <c r="L82">
        <v>69.5</v>
      </c>
      <c r="M82" t="s">
        <v>222</v>
      </c>
      <c r="N82" s="2">
        <v>64.3</v>
      </c>
      <c r="O82" s="2"/>
      <c r="P82" s="2"/>
      <c r="Q82" s="2"/>
      <c r="R82" s="2"/>
      <c r="S82" t="s">
        <v>82</v>
      </c>
      <c r="T82">
        <v>0.94</v>
      </c>
      <c r="U82">
        <v>0.8</v>
      </c>
      <c r="V82">
        <v>1.1000000000000001</v>
      </c>
      <c r="W82">
        <v>0.8</v>
      </c>
      <c r="AS82">
        <v>30</v>
      </c>
      <c r="AU82" t="s">
        <v>223</v>
      </c>
      <c r="AV82" t="s">
        <v>224</v>
      </c>
      <c r="AW82" t="s">
        <v>137</v>
      </c>
      <c r="AX82" t="s">
        <v>88</v>
      </c>
      <c r="AY82" t="s">
        <v>89</v>
      </c>
      <c r="AZ82" t="s">
        <v>238</v>
      </c>
      <c r="BA82" t="s">
        <v>110</v>
      </c>
      <c r="BB82" t="s">
        <v>578</v>
      </c>
      <c r="BC82" t="s">
        <v>578</v>
      </c>
      <c r="BD82">
        <v>1.98</v>
      </c>
      <c r="BE82">
        <v>1.98</v>
      </c>
      <c r="BF82">
        <v>0.5</v>
      </c>
      <c r="BG82">
        <v>0.5</v>
      </c>
      <c r="BH82">
        <v>1.98</v>
      </c>
      <c r="BI82">
        <v>1.98</v>
      </c>
      <c r="BJ82">
        <v>0.4</v>
      </c>
      <c r="BK82">
        <v>0.4</v>
      </c>
      <c r="BL82">
        <v>14</v>
      </c>
      <c r="BR82">
        <v>0</v>
      </c>
      <c r="BS82">
        <v>0.25</v>
      </c>
      <c r="BT82">
        <v>0.5</v>
      </c>
      <c r="BU82">
        <v>0.75</v>
      </c>
      <c r="BV82">
        <v>0.9</v>
      </c>
    </row>
    <row r="83" spans="1:74" x14ac:dyDescent="0.25">
      <c r="A83" t="s">
        <v>74</v>
      </c>
      <c r="B83" t="s">
        <v>75</v>
      </c>
      <c r="C83">
        <v>9</v>
      </c>
      <c r="D83">
        <v>9</v>
      </c>
      <c r="E83">
        <v>131</v>
      </c>
      <c r="F83" t="s">
        <v>220</v>
      </c>
      <c r="G83" t="s">
        <v>221</v>
      </c>
      <c r="H83">
        <v>2017</v>
      </c>
      <c r="I83" t="s">
        <v>78</v>
      </c>
      <c r="J83" t="s">
        <v>79</v>
      </c>
      <c r="K83" t="s">
        <v>80</v>
      </c>
      <c r="L83">
        <v>69.5</v>
      </c>
      <c r="M83" t="s">
        <v>222</v>
      </c>
      <c r="N83" s="2">
        <v>64.3</v>
      </c>
      <c r="O83" s="2"/>
      <c r="P83" s="2"/>
      <c r="Q83" s="2"/>
      <c r="R83" s="2"/>
      <c r="S83" t="s">
        <v>82</v>
      </c>
      <c r="T83">
        <v>0.94</v>
      </c>
      <c r="U83">
        <v>0.8</v>
      </c>
      <c r="V83">
        <v>1.1000000000000001</v>
      </c>
      <c r="W83">
        <v>0.8</v>
      </c>
      <c r="AS83">
        <v>30</v>
      </c>
      <c r="AU83" t="s">
        <v>223</v>
      </c>
      <c r="AV83" t="s">
        <v>224</v>
      </c>
      <c r="AW83" t="s">
        <v>137</v>
      </c>
      <c r="AX83" t="s">
        <v>88</v>
      </c>
      <c r="AY83" t="s">
        <v>89</v>
      </c>
      <c r="AZ83" t="s">
        <v>238</v>
      </c>
      <c r="BA83" t="s">
        <v>110</v>
      </c>
      <c r="BB83" t="s">
        <v>579</v>
      </c>
      <c r="BC83" t="s">
        <v>580</v>
      </c>
      <c r="BD83">
        <v>0.39</v>
      </c>
      <c r="BE83">
        <v>0.39</v>
      </c>
      <c r="BF83">
        <v>0.1</v>
      </c>
      <c r="BG83">
        <v>0.1</v>
      </c>
      <c r="BH83">
        <v>0.31</v>
      </c>
      <c r="BI83">
        <v>0.31</v>
      </c>
      <c r="BJ83">
        <v>0.1</v>
      </c>
      <c r="BK83">
        <v>0.1</v>
      </c>
      <c r="BL83">
        <v>14</v>
      </c>
      <c r="BR83">
        <v>0</v>
      </c>
      <c r="BS83">
        <v>0.25</v>
      </c>
      <c r="BT83">
        <v>0.5</v>
      </c>
      <c r="BU83">
        <v>0.75</v>
      </c>
      <c r="BV83">
        <v>0.9</v>
      </c>
    </row>
    <row r="84" spans="1:74" x14ac:dyDescent="0.25">
      <c r="A84" t="s">
        <v>74</v>
      </c>
      <c r="B84" t="s">
        <v>75</v>
      </c>
      <c r="C84">
        <v>9</v>
      </c>
      <c r="D84">
        <v>9</v>
      </c>
      <c r="E84">
        <v>132</v>
      </c>
      <c r="F84" t="s">
        <v>220</v>
      </c>
      <c r="G84" t="s">
        <v>221</v>
      </c>
      <c r="H84">
        <v>2017</v>
      </c>
      <c r="I84" t="s">
        <v>78</v>
      </c>
      <c r="J84" t="s">
        <v>79</v>
      </c>
      <c r="K84" t="s">
        <v>80</v>
      </c>
      <c r="L84">
        <v>69.5</v>
      </c>
      <c r="M84" t="s">
        <v>222</v>
      </c>
      <c r="N84" s="2">
        <v>64.3</v>
      </c>
      <c r="O84" s="2"/>
      <c r="P84" s="2"/>
      <c r="Q84" s="2"/>
      <c r="R84" s="2"/>
      <c r="S84" t="s">
        <v>82</v>
      </c>
      <c r="T84">
        <v>0.94</v>
      </c>
      <c r="U84">
        <v>0.8</v>
      </c>
      <c r="V84">
        <v>1.1000000000000001</v>
      </c>
      <c r="W84">
        <v>0.8</v>
      </c>
      <c r="AS84">
        <v>30</v>
      </c>
      <c r="AU84" t="s">
        <v>223</v>
      </c>
      <c r="AV84" t="s">
        <v>224</v>
      </c>
      <c r="AW84" t="s">
        <v>137</v>
      </c>
      <c r="AX84" t="s">
        <v>88</v>
      </c>
      <c r="AY84" t="s">
        <v>89</v>
      </c>
      <c r="AZ84" t="s">
        <v>238</v>
      </c>
      <c r="BA84" t="s">
        <v>110</v>
      </c>
      <c r="BB84" t="s">
        <v>581</v>
      </c>
      <c r="BC84" t="s">
        <v>582</v>
      </c>
      <c r="BD84">
        <v>0.35</v>
      </c>
      <c r="BE84">
        <v>0.35</v>
      </c>
      <c r="BF84">
        <v>0.2</v>
      </c>
      <c r="BG84">
        <v>0.2</v>
      </c>
      <c r="BH84">
        <v>0.34</v>
      </c>
      <c r="BI84">
        <v>0.34</v>
      </c>
      <c r="BJ84">
        <v>0.08</v>
      </c>
      <c r="BK84">
        <v>0.08</v>
      </c>
      <c r="BL84">
        <v>14</v>
      </c>
      <c r="BR84">
        <v>0</v>
      </c>
      <c r="BS84">
        <v>0.25</v>
      </c>
      <c r="BT84">
        <v>0.5</v>
      </c>
      <c r="BU84">
        <v>0.75</v>
      </c>
      <c r="BV84">
        <v>0.9</v>
      </c>
    </row>
    <row r="85" spans="1:74" x14ac:dyDescent="0.25">
      <c r="A85" t="s">
        <v>74</v>
      </c>
      <c r="B85" t="s">
        <v>75</v>
      </c>
      <c r="C85">
        <v>9</v>
      </c>
      <c r="D85">
        <v>9</v>
      </c>
      <c r="E85">
        <v>133</v>
      </c>
      <c r="F85" t="s">
        <v>220</v>
      </c>
      <c r="G85" t="s">
        <v>221</v>
      </c>
      <c r="H85">
        <v>2017</v>
      </c>
      <c r="I85" t="s">
        <v>78</v>
      </c>
      <c r="J85" t="s">
        <v>79</v>
      </c>
      <c r="K85" t="s">
        <v>80</v>
      </c>
      <c r="L85">
        <v>69.5</v>
      </c>
      <c r="M85" t="s">
        <v>222</v>
      </c>
      <c r="N85" s="2">
        <v>64.3</v>
      </c>
      <c r="O85" s="2"/>
      <c r="P85" s="2"/>
      <c r="Q85" s="2"/>
      <c r="R85" s="2"/>
      <c r="S85" t="s">
        <v>82</v>
      </c>
      <c r="T85">
        <v>0.94</v>
      </c>
      <c r="U85">
        <v>0.8</v>
      </c>
      <c r="V85">
        <v>1.1000000000000001</v>
      </c>
      <c r="W85">
        <v>0.8</v>
      </c>
      <c r="AS85">
        <v>30</v>
      </c>
      <c r="AU85" t="s">
        <v>223</v>
      </c>
      <c r="AV85" t="s">
        <v>224</v>
      </c>
      <c r="AW85" t="s">
        <v>137</v>
      </c>
      <c r="AX85" t="s">
        <v>88</v>
      </c>
      <c r="AY85" t="s">
        <v>89</v>
      </c>
      <c r="AZ85" t="s">
        <v>238</v>
      </c>
      <c r="BA85" t="s">
        <v>110</v>
      </c>
      <c r="BB85" t="s">
        <v>583</v>
      </c>
      <c r="BC85" t="s">
        <v>584</v>
      </c>
      <c r="BD85">
        <v>-0.49</v>
      </c>
      <c r="BE85">
        <v>-0.49</v>
      </c>
      <c r="BF85">
        <v>0.01</v>
      </c>
      <c r="BG85">
        <v>0.01</v>
      </c>
      <c r="BH85">
        <v>-0.48</v>
      </c>
      <c r="BI85">
        <v>-0.48</v>
      </c>
      <c r="BJ85">
        <v>0.08</v>
      </c>
      <c r="BK85">
        <v>0.08</v>
      </c>
      <c r="BL85">
        <v>14</v>
      </c>
      <c r="BR85">
        <v>0</v>
      </c>
      <c r="BS85">
        <v>0.25</v>
      </c>
      <c r="BT85">
        <v>0.5</v>
      </c>
      <c r="BU85">
        <v>0.75</v>
      </c>
      <c r="BV85">
        <v>0.9</v>
      </c>
    </row>
    <row r="86" spans="1:74" x14ac:dyDescent="0.25">
      <c r="A86" t="s">
        <v>74</v>
      </c>
      <c r="B86" t="s">
        <v>75</v>
      </c>
      <c r="C86">
        <v>9</v>
      </c>
      <c r="D86">
        <v>9</v>
      </c>
      <c r="E86">
        <v>134</v>
      </c>
      <c r="F86" t="s">
        <v>220</v>
      </c>
      <c r="G86" t="s">
        <v>221</v>
      </c>
      <c r="H86">
        <v>2017</v>
      </c>
      <c r="I86" t="s">
        <v>78</v>
      </c>
      <c r="J86" t="s">
        <v>79</v>
      </c>
      <c r="K86" t="s">
        <v>80</v>
      </c>
      <c r="L86">
        <v>69.5</v>
      </c>
      <c r="M86" t="s">
        <v>222</v>
      </c>
      <c r="N86" s="2">
        <v>64.3</v>
      </c>
      <c r="O86" s="2"/>
      <c r="P86" s="2"/>
      <c r="Q86" s="2"/>
      <c r="R86" s="2"/>
      <c r="S86" t="s">
        <v>82</v>
      </c>
      <c r="T86">
        <v>0.94</v>
      </c>
      <c r="U86">
        <v>0.8</v>
      </c>
      <c r="V86">
        <v>1.1000000000000001</v>
      </c>
      <c r="W86">
        <v>0.8</v>
      </c>
      <c r="AS86">
        <v>30</v>
      </c>
      <c r="AU86" t="s">
        <v>223</v>
      </c>
      <c r="AV86" t="s">
        <v>224</v>
      </c>
      <c r="AW86" t="s">
        <v>137</v>
      </c>
      <c r="AX86" t="s">
        <v>88</v>
      </c>
      <c r="AY86" t="s">
        <v>89</v>
      </c>
      <c r="AZ86" t="s">
        <v>238</v>
      </c>
      <c r="BA86" t="s">
        <v>110</v>
      </c>
      <c r="BB86" t="s">
        <v>585</v>
      </c>
      <c r="BC86" t="s">
        <v>586</v>
      </c>
      <c r="BD86">
        <v>-0.64</v>
      </c>
      <c r="BE86">
        <v>-0.64</v>
      </c>
      <c r="BF86">
        <v>0.09</v>
      </c>
      <c r="BG86">
        <v>0.09</v>
      </c>
      <c r="BH86">
        <v>-0.66</v>
      </c>
      <c r="BI86">
        <v>-0.66</v>
      </c>
      <c r="BJ86">
        <v>0.02</v>
      </c>
      <c r="BK86">
        <v>0.02</v>
      </c>
      <c r="BL86">
        <v>14</v>
      </c>
      <c r="BR86">
        <v>0</v>
      </c>
      <c r="BS86">
        <v>0.25</v>
      </c>
      <c r="BT86">
        <v>0.5</v>
      </c>
      <c r="BU86">
        <v>0.75</v>
      </c>
      <c r="BV86">
        <v>0.9</v>
      </c>
    </row>
    <row r="87" spans="1:74" x14ac:dyDescent="0.25">
      <c r="A87" t="s">
        <v>74</v>
      </c>
      <c r="B87" t="s">
        <v>75</v>
      </c>
      <c r="C87">
        <v>9</v>
      </c>
      <c r="D87">
        <v>9</v>
      </c>
      <c r="E87">
        <v>135</v>
      </c>
      <c r="F87" t="s">
        <v>220</v>
      </c>
      <c r="G87" t="s">
        <v>221</v>
      </c>
      <c r="H87">
        <v>2017</v>
      </c>
      <c r="I87" t="s">
        <v>78</v>
      </c>
      <c r="J87" t="s">
        <v>79</v>
      </c>
      <c r="K87" t="s">
        <v>80</v>
      </c>
      <c r="L87">
        <v>69.5</v>
      </c>
      <c r="M87" t="s">
        <v>222</v>
      </c>
      <c r="N87" s="2">
        <v>64.3</v>
      </c>
      <c r="O87" s="2"/>
      <c r="P87" s="2"/>
      <c r="Q87" s="2"/>
      <c r="R87" s="2"/>
      <c r="S87" t="s">
        <v>82</v>
      </c>
      <c r="T87">
        <v>0.94</v>
      </c>
      <c r="U87">
        <v>0.8</v>
      </c>
      <c r="V87">
        <v>1.1000000000000001</v>
      </c>
      <c r="W87">
        <v>0.8</v>
      </c>
      <c r="AS87">
        <v>30</v>
      </c>
      <c r="AU87" t="s">
        <v>223</v>
      </c>
      <c r="AV87" t="s">
        <v>224</v>
      </c>
      <c r="AW87" t="s">
        <v>137</v>
      </c>
      <c r="AX87" t="s">
        <v>88</v>
      </c>
      <c r="AY87" t="s">
        <v>89</v>
      </c>
      <c r="AZ87" t="s">
        <v>238</v>
      </c>
      <c r="BA87" t="s">
        <v>110</v>
      </c>
      <c r="BB87" t="s">
        <v>587</v>
      </c>
      <c r="BC87" t="s">
        <v>588</v>
      </c>
      <c r="BD87">
        <v>0.93</v>
      </c>
      <c r="BE87">
        <v>0.93</v>
      </c>
      <c r="BF87">
        <v>0.2</v>
      </c>
      <c r="BG87">
        <v>0.2</v>
      </c>
      <c r="BH87">
        <v>0.84</v>
      </c>
      <c r="BI87">
        <v>0.84</v>
      </c>
      <c r="BJ87">
        <v>0.1</v>
      </c>
      <c r="BK87">
        <v>0.1</v>
      </c>
      <c r="BL87">
        <v>14</v>
      </c>
      <c r="BR87">
        <v>0</v>
      </c>
      <c r="BS87">
        <v>0.25</v>
      </c>
      <c r="BT87">
        <v>0.5</v>
      </c>
      <c r="BU87">
        <v>0.75</v>
      </c>
      <c r="BV87">
        <v>0.9</v>
      </c>
    </row>
    <row r="88" spans="1:74" x14ac:dyDescent="0.25">
      <c r="A88" t="s">
        <v>74</v>
      </c>
      <c r="B88" t="s">
        <v>75</v>
      </c>
      <c r="C88">
        <v>9</v>
      </c>
      <c r="D88">
        <v>9</v>
      </c>
      <c r="E88">
        <v>136</v>
      </c>
      <c r="F88" t="s">
        <v>220</v>
      </c>
      <c r="G88" t="s">
        <v>221</v>
      </c>
      <c r="H88">
        <v>2017</v>
      </c>
      <c r="I88" t="s">
        <v>78</v>
      </c>
      <c r="J88" t="s">
        <v>79</v>
      </c>
      <c r="K88" t="s">
        <v>80</v>
      </c>
      <c r="L88">
        <v>69.5</v>
      </c>
      <c r="M88" t="s">
        <v>222</v>
      </c>
      <c r="N88" s="2">
        <v>64.3</v>
      </c>
      <c r="O88" s="2"/>
      <c r="P88" s="2"/>
      <c r="Q88" s="2"/>
      <c r="R88" s="2"/>
      <c r="S88" t="s">
        <v>82</v>
      </c>
      <c r="T88">
        <v>0.94</v>
      </c>
      <c r="U88">
        <v>0.8</v>
      </c>
      <c r="V88">
        <v>1.1000000000000001</v>
      </c>
      <c r="W88">
        <v>0.8</v>
      </c>
      <c r="AS88">
        <v>30</v>
      </c>
      <c r="AU88" t="s">
        <v>223</v>
      </c>
      <c r="AV88" t="s">
        <v>224</v>
      </c>
      <c r="AW88" t="s">
        <v>137</v>
      </c>
      <c r="AX88" t="s">
        <v>88</v>
      </c>
      <c r="AY88" t="s">
        <v>89</v>
      </c>
      <c r="AZ88" t="s">
        <v>238</v>
      </c>
      <c r="BA88" t="s">
        <v>110</v>
      </c>
      <c r="BB88" t="s">
        <v>589</v>
      </c>
      <c r="BC88" t="s">
        <v>590</v>
      </c>
      <c r="BD88">
        <v>0.85</v>
      </c>
      <c r="BE88">
        <v>0.85</v>
      </c>
      <c r="BF88">
        <v>0.4</v>
      </c>
      <c r="BG88">
        <v>0.4</v>
      </c>
      <c r="BH88">
        <v>0.73</v>
      </c>
      <c r="BI88">
        <v>0.73</v>
      </c>
      <c r="BJ88">
        <v>0.09</v>
      </c>
      <c r="BK88">
        <v>0.09</v>
      </c>
      <c r="BL88">
        <v>14</v>
      </c>
      <c r="BR88">
        <v>0</v>
      </c>
      <c r="BS88">
        <v>0.25</v>
      </c>
      <c r="BT88">
        <v>0.5</v>
      </c>
      <c r="BU88">
        <v>0.75</v>
      </c>
      <c r="BV88">
        <v>0.9</v>
      </c>
    </row>
    <row r="89" spans="1:74" x14ac:dyDescent="0.25">
      <c r="A89" t="s">
        <v>74</v>
      </c>
      <c r="B89" t="s">
        <v>75</v>
      </c>
      <c r="C89">
        <v>9</v>
      </c>
      <c r="D89">
        <v>9</v>
      </c>
      <c r="E89">
        <v>137</v>
      </c>
      <c r="F89" t="s">
        <v>220</v>
      </c>
      <c r="G89" t="s">
        <v>221</v>
      </c>
      <c r="H89">
        <v>2017</v>
      </c>
      <c r="I89" t="s">
        <v>78</v>
      </c>
      <c r="J89" t="s">
        <v>79</v>
      </c>
      <c r="K89" t="s">
        <v>80</v>
      </c>
      <c r="L89">
        <v>69.5</v>
      </c>
      <c r="M89" t="s">
        <v>222</v>
      </c>
      <c r="N89" s="2">
        <v>64.3</v>
      </c>
      <c r="O89" s="2"/>
      <c r="P89" s="2"/>
      <c r="Q89" s="2"/>
      <c r="R89" s="2"/>
      <c r="S89" t="s">
        <v>82</v>
      </c>
      <c r="T89">
        <v>0.94</v>
      </c>
      <c r="U89">
        <v>0.8</v>
      </c>
      <c r="V89">
        <v>1.1000000000000001</v>
      </c>
      <c r="W89">
        <v>0.8</v>
      </c>
      <c r="AS89">
        <v>30</v>
      </c>
      <c r="AU89" t="s">
        <v>223</v>
      </c>
      <c r="AV89" t="s">
        <v>224</v>
      </c>
      <c r="AW89" t="s">
        <v>137</v>
      </c>
      <c r="AX89" t="s">
        <v>88</v>
      </c>
      <c r="AY89" t="s">
        <v>89</v>
      </c>
      <c r="AZ89" t="s">
        <v>238</v>
      </c>
      <c r="BA89" t="s">
        <v>110</v>
      </c>
      <c r="BB89" t="s">
        <v>241</v>
      </c>
      <c r="BC89" t="s">
        <v>241</v>
      </c>
      <c r="BD89">
        <v>0.27</v>
      </c>
      <c r="BE89">
        <v>0.27</v>
      </c>
      <c r="BF89">
        <v>0.06</v>
      </c>
      <c r="BG89">
        <v>0.06</v>
      </c>
      <c r="BH89">
        <v>0.22</v>
      </c>
      <c r="BI89">
        <v>0.22</v>
      </c>
      <c r="BJ89">
        <v>0.03</v>
      </c>
      <c r="BK89">
        <v>0.03</v>
      </c>
      <c r="BL89">
        <v>14</v>
      </c>
      <c r="BR89">
        <v>0</v>
      </c>
      <c r="BS89">
        <v>0.25</v>
      </c>
      <c r="BT89">
        <v>0.5</v>
      </c>
      <c r="BU89">
        <v>0.75</v>
      </c>
      <c r="BV89">
        <v>0.9</v>
      </c>
    </row>
    <row r="90" spans="1:74" x14ac:dyDescent="0.25">
      <c r="A90" t="s">
        <v>74</v>
      </c>
      <c r="B90" t="s">
        <v>75</v>
      </c>
      <c r="C90">
        <v>9</v>
      </c>
      <c r="D90">
        <v>9</v>
      </c>
      <c r="E90">
        <v>138</v>
      </c>
      <c r="F90" t="s">
        <v>220</v>
      </c>
      <c r="G90" t="s">
        <v>221</v>
      </c>
      <c r="H90">
        <v>2017</v>
      </c>
      <c r="I90" t="s">
        <v>78</v>
      </c>
      <c r="J90" t="s">
        <v>79</v>
      </c>
      <c r="K90" t="s">
        <v>80</v>
      </c>
      <c r="L90">
        <v>69.5</v>
      </c>
      <c r="M90" t="s">
        <v>222</v>
      </c>
      <c r="N90" s="2">
        <v>64.3</v>
      </c>
      <c r="O90" s="2"/>
      <c r="P90" s="2"/>
      <c r="Q90" s="2"/>
      <c r="R90" s="2"/>
      <c r="S90" t="s">
        <v>82</v>
      </c>
      <c r="T90">
        <v>0.94</v>
      </c>
      <c r="U90">
        <v>0.8</v>
      </c>
      <c r="V90">
        <v>1.1000000000000001</v>
      </c>
      <c r="W90">
        <v>0.8</v>
      </c>
      <c r="AS90">
        <v>30</v>
      </c>
      <c r="AU90" t="s">
        <v>223</v>
      </c>
      <c r="AV90" t="s">
        <v>224</v>
      </c>
      <c r="AW90" t="s">
        <v>137</v>
      </c>
      <c r="AX90" t="s">
        <v>88</v>
      </c>
      <c r="AY90" t="s">
        <v>89</v>
      </c>
      <c r="AZ90" t="s">
        <v>238</v>
      </c>
      <c r="BA90" t="s">
        <v>110</v>
      </c>
      <c r="BB90" t="s">
        <v>591</v>
      </c>
      <c r="BC90" t="s">
        <v>591</v>
      </c>
      <c r="BD90">
        <v>0.2</v>
      </c>
      <c r="BE90">
        <v>0.2</v>
      </c>
      <c r="BF90">
        <v>0.08</v>
      </c>
      <c r="BG90">
        <v>0.08</v>
      </c>
      <c r="BH90">
        <v>0.18</v>
      </c>
      <c r="BI90">
        <v>0.18</v>
      </c>
      <c r="BJ90">
        <v>0.05</v>
      </c>
      <c r="BK90">
        <v>0.05</v>
      </c>
      <c r="BL90">
        <v>14</v>
      </c>
      <c r="BR90">
        <v>0</v>
      </c>
      <c r="BS90">
        <v>0.25</v>
      </c>
      <c r="BT90">
        <v>0.5</v>
      </c>
      <c r="BU90">
        <v>0.75</v>
      </c>
      <c r="BV90">
        <v>0.9</v>
      </c>
    </row>
    <row r="91" spans="1:74" x14ac:dyDescent="0.25">
      <c r="A91" t="s">
        <v>74</v>
      </c>
      <c r="B91" t="s">
        <v>75</v>
      </c>
      <c r="C91">
        <v>9</v>
      </c>
      <c r="D91">
        <v>9</v>
      </c>
      <c r="E91">
        <v>139</v>
      </c>
      <c r="F91" t="s">
        <v>220</v>
      </c>
      <c r="G91" t="s">
        <v>221</v>
      </c>
      <c r="H91">
        <v>2017</v>
      </c>
      <c r="I91" t="s">
        <v>78</v>
      </c>
      <c r="J91" t="s">
        <v>79</v>
      </c>
      <c r="K91" t="s">
        <v>80</v>
      </c>
      <c r="L91">
        <v>69.5</v>
      </c>
      <c r="M91" t="s">
        <v>222</v>
      </c>
      <c r="N91" s="2">
        <v>64.3</v>
      </c>
      <c r="O91" s="2"/>
      <c r="P91" s="2"/>
      <c r="Q91" s="2"/>
      <c r="R91" s="2"/>
      <c r="S91" t="s">
        <v>82</v>
      </c>
      <c r="T91">
        <v>0.94</v>
      </c>
      <c r="U91">
        <v>0.8</v>
      </c>
      <c r="V91">
        <v>1.1000000000000001</v>
      </c>
      <c r="W91">
        <v>0.8</v>
      </c>
      <c r="AS91">
        <v>30</v>
      </c>
      <c r="AU91" t="s">
        <v>223</v>
      </c>
      <c r="AV91" t="s">
        <v>224</v>
      </c>
      <c r="AW91" t="s">
        <v>137</v>
      </c>
      <c r="AX91" t="s">
        <v>88</v>
      </c>
      <c r="AY91" t="s">
        <v>89</v>
      </c>
      <c r="AZ91" t="s">
        <v>238</v>
      </c>
      <c r="BA91" t="s">
        <v>110</v>
      </c>
      <c r="BB91" t="s">
        <v>592</v>
      </c>
      <c r="BC91" t="s">
        <v>593</v>
      </c>
      <c r="BD91">
        <v>-1.35</v>
      </c>
      <c r="BE91">
        <v>-1.35</v>
      </c>
      <c r="BF91">
        <v>0.3</v>
      </c>
      <c r="BG91">
        <v>0.3</v>
      </c>
      <c r="BH91">
        <v>-1.32</v>
      </c>
      <c r="BI91">
        <v>-1.32</v>
      </c>
      <c r="BJ91">
        <v>0.8</v>
      </c>
      <c r="BK91">
        <v>0.8</v>
      </c>
      <c r="BL91">
        <v>14</v>
      </c>
      <c r="BR91">
        <v>0</v>
      </c>
      <c r="BS91">
        <v>0.25</v>
      </c>
      <c r="BT91">
        <v>0.5</v>
      </c>
      <c r="BU91">
        <v>0.75</v>
      </c>
      <c r="BV91">
        <v>0.9</v>
      </c>
    </row>
    <row r="92" spans="1:74" x14ac:dyDescent="0.25">
      <c r="A92" t="s">
        <v>74</v>
      </c>
      <c r="B92" t="s">
        <v>75</v>
      </c>
      <c r="C92">
        <v>9</v>
      </c>
      <c r="D92">
        <v>9</v>
      </c>
      <c r="E92">
        <v>140</v>
      </c>
      <c r="F92" t="s">
        <v>220</v>
      </c>
      <c r="G92" t="s">
        <v>221</v>
      </c>
      <c r="H92">
        <v>2017</v>
      </c>
      <c r="I92" t="s">
        <v>78</v>
      </c>
      <c r="J92" t="s">
        <v>79</v>
      </c>
      <c r="K92" t="s">
        <v>80</v>
      </c>
      <c r="L92">
        <v>69.5</v>
      </c>
      <c r="M92" t="s">
        <v>222</v>
      </c>
      <c r="N92" s="2">
        <v>64.3</v>
      </c>
      <c r="O92" s="2"/>
      <c r="P92" s="2"/>
      <c r="Q92" s="2"/>
      <c r="R92" s="2"/>
      <c r="S92" t="s">
        <v>82</v>
      </c>
      <c r="T92">
        <v>0.94</v>
      </c>
      <c r="U92">
        <v>0.8</v>
      </c>
      <c r="V92">
        <v>1.1000000000000001</v>
      </c>
      <c r="W92">
        <v>0.8</v>
      </c>
      <c r="AS92">
        <v>30</v>
      </c>
      <c r="AU92" t="s">
        <v>223</v>
      </c>
      <c r="AV92" t="s">
        <v>224</v>
      </c>
      <c r="AW92" t="s">
        <v>137</v>
      </c>
      <c r="AX92" t="s">
        <v>88</v>
      </c>
      <c r="AY92" t="s">
        <v>89</v>
      </c>
      <c r="AZ92" t="s">
        <v>238</v>
      </c>
      <c r="BA92" t="s">
        <v>110</v>
      </c>
      <c r="BB92" t="s">
        <v>594</v>
      </c>
      <c r="BC92" t="s">
        <v>595</v>
      </c>
      <c r="BD92">
        <v>-1.24</v>
      </c>
      <c r="BE92">
        <v>-1.24</v>
      </c>
      <c r="BF92">
        <v>0.6</v>
      </c>
      <c r="BG92">
        <v>0.6</v>
      </c>
      <c r="BH92">
        <v>-1.1499999999999999</v>
      </c>
      <c r="BI92">
        <v>-1.1499999999999999</v>
      </c>
      <c r="BJ92">
        <v>0.7</v>
      </c>
      <c r="BK92">
        <v>0.7</v>
      </c>
      <c r="BL92">
        <v>14</v>
      </c>
      <c r="BR92">
        <v>0</v>
      </c>
      <c r="BS92">
        <v>0.25</v>
      </c>
      <c r="BT92">
        <v>0.5</v>
      </c>
      <c r="BU92">
        <v>0.75</v>
      </c>
      <c r="BV92">
        <v>0.9</v>
      </c>
    </row>
    <row r="93" spans="1:74" x14ac:dyDescent="0.25">
      <c r="A93" t="s">
        <v>74</v>
      </c>
      <c r="B93" t="s">
        <v>75</v>
      </c>
      <c r="C93">
        <v>9</v>
      </c>
      <c r="D93">
        <v>9</v>
      </c>
      <c r="E93">
        <v>149</v>
      </c>
      <c r="F93" t="s">
        <v>220</v>
      </c>
      <c r="G93" t="s">
        <v>221</v>
      </c>
      <c r="H93">
        <v>2017</v>
      </c>
      <c r="I93" t="s">
        <v>78</v>
      </c>
      <c r="J93" t="s">
        <v>79</v>
      </c>
      <c r="K93" t="s">
        <v>80</v>
      </c>
      <c r="L93">
        <v>70</v>
      </c>
      <c r="M93" t="s">
        <v>310</v>
      </c>
      <c r="N93" s="2">
        <v>70</v>
      </c>
      <c r="O93" s="2"/>
      <c r="P93" s="2"/>
      <c r="Q93" s="2"/>
      <c r="R93" s="2"/>
      <c r="S93" t="s">
        <v>82</v>
      </c>
      <c r="T93">
        <v>1.5</v>
      </c>
      <c r="U93">
        <v>1</v>
      </c>
      <c r="V93">
        <v>3.6</v>
      </c>
      <c r="W93">
        <v>0.8</v>
      </c>
      <c r="AS93">
        <v>30</v>
      </c>
      <c r="AU93" t="s">
        <v>223</v>
      </c>
      <c r="AV93" t="s">
        <v>224</v>
      </c>
      <c r="AW93" t="s">
        <v>137</v>
      </c>
      <c r="AX93" t="s">
        <v>88</v>
      </c>
      <c r="AY93" t="s">
        <v>89</v>
      </c>
      <c r="AZ93" t="s">
        <v>238</v>
      </c>
      <c r="BA93" t="s">
        <v>110</v>
      </c>
      <c r="BB93" t="s">
        <v>239</v>
      </c>
      <c r="BC93" t="s">
        <v>239</v>
      </c>
      <c r="BD93">
        <v>-4.88</v>
      </c>
      <c r="BE93">
        <v>-4.88</v>
      </c>
      <c r="BF93">
        <v>1.7</v>
      </c>
      <c r="BG93">
        <v>1.7</v>
      </c>
      <c r="BH93">
        <v>-3.76</v>
      </c>
      <c r="BI93">
        <v>-3.76</v>
      </c>
      <c r="BJ93">
        <v>1.5</v>
      </c>
      <c r="BK93">
        <v>1.5</v>
      </c>
      <c r="BL93">
        <v>10</v>
      </c>
      <c r="BQ93" t="s">
        <v>240</v>
      </c>
      <c r="BR93">
        <v>0</v>
      </c>
      <c r="BS93">
        <v>0.25</v>
      </c>
      <c r="BT93">
        <v>0.5</v>
      </c>
      <c r="BU93">
        <v>0.75</v>
      </c>
      <c r="BV93">
        <v>0.9</v>
      </c>
    </row>
    <row r="94" spans="1:74" x14ac:dyDescent="0.25">
      <c r="A94" t="s">
        <v>74</v>
      </c>
      <c r="B94" t="s">
        <v>75</v>
      </c>
      <c r="C94">
        <v>9</v>
      </c>
      <c r="D94">
        <v>9</v>
      </c>
      <c r="E94">
        <v>150</v>
      </c>
      <c r="F94" t="s">
        <v>220</v>
      </c>
      <c r="G94" t="s">
        <v>221</v>
      </c>
      <c r="H94">
        <v>2017</v>
      </c>
      <c r="I94" t="s">
        <v>78</v>
      </c>
      <c r="J94" t="s">
        <v>79</v>
      </c>
      <c r="K94" t="s">
        <v>80</v>
      </c>
      <c r="L94">
        <v>70</v>
      </c>
      <c r="M94" t="s">
        <v>310</v>
      </c>
      <c r="N94" s="2">
        <v>70</v>
      </c>
      <c r="O94" s="2"/>
      <c r="P94" s="2"/>
      <c r="Q94" s="2"/>
      <c r="R94" s="2"/>
      <c r="S94" t="s">
        <v>82</v>
      </c>
      <c r="T94">
        <v>1.5</v>
      </c>
      <c r="U94">
        <v>1</v>
      </c>
      <c r="V94">
        <v>3.6</v>
      </c>
      <c r="W94">
        <v>0.8</v>
      </c>
      <c r="AS94">
        <v>30</v>
      </c>
      <c r="AU94" t="s">
        <v>223</v>
      </c>
      <c r="AV94" t="s">
        <v>224</v>
      </c>
      <c r="AW94" t="s">
        <v>137</v>
      </c>
      <c r="AX94" t="s">
        <v>88</v>
      </c>
      <c r="AY94" t="s">
        <v>89</v>
      </c>
      <c r="AZ94" t="s">
        <v>238</v>
      </c>
      <c r="BA94" t="s">
        <v>110</v>
      </c>
      <c r="BB94" t="s">
        <v>409</v>
      </c>
      <c r="BC94" t="s">
        <v>409</v>
      </c>
      <c r="BD94">
        <v>-4.32</v>
      </c>
      <c r="BE94">
        <v>-4.32</v>
      </c>
      <c r="BF94">
        <v>1.4</v>
      </c>
      <c r="BG94">
        <v>1.4</v>
      </c>
      <c r="BH94">
        <v>-3.74</v>
      </c>
      <c r="BI94">
        <v>-3.74</v>
      </c>
      <c r="BJ94">
        <v>1.8</v>
      </c>
      <c r="BK94">
        <v>1.8</v>
      </c>
      <c r="BL94">
        <v>10</v>
      </c>
      <c r="BR94">
        <v>0</v>
      </c>
      <c r="BS94">
        <v>0.25</v>
      </c>
      <c r="BT94">
        <v>0.5</v>
      </c>
      <c r="BU94">
        <v>0.75</v>
      </c>
      <c r="BV94">
        <v>0.9</v>
      </c>
    </row>
    <row r="95" spans="1:74" x14ac:dyDescent="0.25">
      <c r="A95" t="s">
        <v>74</v>
      </c>
      <c r="B95" t="s">
        <v>75</v>
      </c>
      <c r="C95">
        <v>9</v>
      </c>
      <c r="D95">
        <v>9</v>
      </c>
      <c r="E95">
        <v>151</v>
      </c>
      <c r="F95" t="s">
        <v>220</v>
      </c>
      <c r="G95" t="s">
        <v>221</v>
      </c>
      <c r="H95">
        <v>2017</v>
      </c>
      <c r="I95" t="s">
        <v>78</v>
      </c>
      <c r="J95" t="s">
        <v>79</v>
      </c>
      <c r="K95" t="s">
        <v>80</v>
      </c>
      <c r="L95">
        <v>70</v>
      </c>
      <c r="M95" t="s">
        <v>310</v>
      </c>
      <c r="N95" s="2">
        <v>70</v>
      </c>
      <c r="O95" s="2"/>
      <c r="P95" s="2"/>
      <c r="Q95" s="2"/>
      <c r="R95" s="2"/>
      <c r="S95" t="s">
        <v>82</v>
      </c>
      <c r="T95">
        <v>1.5</v>
      </c>
      <c r="U95">
        <v>1</v>
      </c>
      <c r="V95">
        <v>3.6</v>
      </c>
      <c r="W95">
        <v>0.8</v>
      </c>
      <c r="AS95">
        <v>30</v>
      </c>
      <c r="AU95" t="s">
        <v>223</v>
      </c>
      <c r="AV95" t="s">
        <v>224</v>
      </c>
      <c r="AW95" t="s">
        <v>137</v>
      </c>
      <c r="AX95" t="s">
        <v>88</v>
      </c>
      <c r="AY95" t="s">
        <v>89</v>
      </c>
      <c r="AZ95" t="s">
        <v>238</v>
      </c>
      <c r="BA95" t="s">
        <v>110</v>
      </c>
      <c r="BB95" t="s">
        <v>527</v>
      </c>
      <c r="BC95" t="s">
        <v>527</v>
      </c>
      <c r="BD95">
        <v>18.98</v>
      </c>
      <c r="BE95">
        <v>18.98</v>
      </c>
      <c r="BF95">
        <v>3.2</v>
      </c>
      <c r="BG95">
        <v>3.2</v>
      </c>
      <c r="BH95">
        <v>16.7</v>
      </c>
      <c r="BI95">
        <v>16.7</v>
      </c>
      <c r="BJ95">
        <v>3.2</v>
      </c>
      <c r="BK95">
        <v>3.2</v>
      </c>
      <c r="BL95">
        <v>10</v>
      </c>
      <c r="BQ95" t="s">
        <v>240</v>
      </c>
      <c r="BR95">
        <v>0</v>
      </c>
      <c r="BS95">
        <v>0.25</v>
      </c>
      <c r="BT95">
        <v>0.5</v>
      </c>
      <c r="BU95">
        <v>0.75</v>
      </c>
      <c r="BV95">
        <v>0.9</v>
      </c>
    </row>
    <row r="96" spans="1:74" x14ac:dyDescent="0.25">
      <c r="A96" t="s">
        <v>74</v>
      </c>
      <c r="B96" t="s">
        <v>75</v>
      </c>
      <c r="C96">
        <v>9</v>
      </c>
      <c r="D96">
        <v>9</v>
      </c>
      <c r="E96">
        <v>152</v>
      </c>
      <c r="F96" t="s">
        <v>220</v>
      </c>
      <c r="G96" t="s">
        <v>221</v>
      </c>
      <c r="H96">
        <v>2017</v>
      </c>
      <c r="I96" t="s">
        <v>78</v>
      </c>
      <c r="J96" t="s">
        <v>79</v>
      </c>
      <c r="K96" t="s">
        <v>80</v>
      </c>
      <c r="L96">
        <v>70</v>
      </c>
      <c r="M96" t="s">
        <v>310</v>
      </c>
      <c r="N96" s="2">
        <v>70</v>
      </c>
      <c r="O96" s="2"/>
      <c r="P96" s="2"/>
      <c r="Q96" s="2"/>
      <c r="R96" s="2"/>
      <c r="S96" t="s">
        <v>82</v>
      </c>
      <c r="T96">
        <v>1.5</v>
      </c>
      <c r="U96">
        <v>1</v>
      </c>
      <c r="V96">
        <v>3.6</v>
      </c>
      <c r="W96">
        <v>0.8</v>
      </c>
      <c r="AS96">
        <v>30</v>
      </c>
      <c r="AU96" t="s">
        <v>223</v>
      </c>
      <c r="AV96" t="s">
        <v>224</v>
      </c>
      <c r="AW96" t="s">
        <v>137</v>
      </c>
      <c r="AX96" t="s">
        <v>88</v>
      </c>
      <c r="AY96" t="s">
        <v>89</v>
      </c>
      <c r="AZ96" t="s">
        <v>238</v>
      </c>
      <c r="BA96" t="s">
        <v>110</v>
      </c>
      <c r="BB96" s="22" t="s">
        <v>528</v>
      </c>
      <c r="BC96" t="s">
        <v>528</v>
      </c>
      <c r="BD96">
        <v>16.88</v>
      </c>
      <c r="BE96">
        <v>16.88</v>
      </c>
      <c r="BF96">
        <v>2.5</v>
      </c>
      <c r="BG96">
        <v>2.5</v>
      </c>
      <c r="BH96">
        <v>16.27</v>
      </c>
      <c r="BI96">
        <v>16.27</v>
      </c>
      <c r="BJ96">
        <v>1.4</v>
      </c>
      <c r="BK96">
        <v>1.4</v>
      </c>
      <c r="BL96">
        <v>10</v>
      </c>
      <c r="BR96">
        <v>0</v>
      </c>
      <c r="BS96">
        <v>0.25</v>
      </c>
      <c r="BT96">
        <v>0.5</v>
      </c>
      <c r="BU96">
        <v>0.75</v>
      </c>
      <c r="BV96">
        <v>0.9</v>
      </c>
    </row>
    <row r="97" spans="1:74" x14ac:dyDescent="0.25">
      <c r="A97" t="s">
        <v>74</v>
      </c>
      <c r="B97" t="s">
        <v>75</v>
      </c>
      <c r="C97">
        <v>9</v>
      </c>
      <c r="D97">
        <v>9</v>
      </c>
      <c r="E97">
        <v>153</v>
      </c>
      <c r="F97" t="s">
        <v>220</v>
      </c>
      <c r="G97" t="s">
        <v>221</v>
      </c>
      <c r="H97">
        <v>2017</v>
      </c>
      <c r="I97" t="s">
        <v>78</v>
      </c>
      <c r="J97" t="s">
        <v>79</v>
      </c>
      <c r="K97" t="s">
        <v>80</v>
      </c>
      <c r="L97">
        <v>70</v>
      </c>
      <c r="M97" t="s">
        <v>310</v>
      </c>
      <c r="N97" s="2">
        <v>70</v>
      </c>
      <c r="O97" s="2"/>
      <c r="P97" s="2"/>
      <c r="Q97" s="2"/>
      <c r="R97" s="2"/>
      <c r="S97" t="s">
        <v>82</v>
      </c>
      <c r="T97">
        <v>1.5</v>
      </c>
      <c r="U97">
        <v>1</v>
      </c>
      <c r="V97">
        <v>3.6</v>
      </c>
      <c r="W97">
        <v>0.8</v>
      </c>
      <c r="AS97">
        <v>30</v>
      </c>
      <c r="AU97" t="s">
        <v>223</v>
      </c>
      <c r="AV97" t="s">
        <v>224</v>
      </c>
      <c r="AW97" t="s">
        <v>137</v>
      </c>
      <c r="AX97" t="s">
        <v>88</v>
      </c>
      <c r="AY97" t="s">
        <v>89</v>
      </c>
      <c r="AZ97" t="s">
        <v>238</v>
      </c>
      <c r="BA97" t="s">
        <v>110</v>
      </c>
      <c r="BB97" s="22" t="s">
        <v>529</v>
      </c>
      <c r="BC97" t="s">
        <v>529</v>
      </c>
      <c r="BD97">
        <v>-11.18</v>
      </c>
      <c r="BE97">
        <v>-11.18</v>
      </c>
      <c r="BF97">
        <v>5.4</v>
      </c>
      <c r="BG97">
        <v>5.4</v>
      </c>
      <c r="BH97">
        <v>-11.57</v>
      </c>
      <c r="BI97">
        <v>-11.57</v>
      </c>
      <c r="BJ97">
        <v>4.8</v>
      </c>
      <c r="BK97">
        <v>4.8</v>
      </c>
      <c r="BL97">
        <v>10</v>
      </c>
      <c r="BR97">
        <v>0</v>
      </c>
      <c r="BS97">
        <v>0.25</v>
      </c>
      <c r="BT97">
        <v>0.5</v>
      </c>
      <c r="BU97">
        <v>0.75</v>
      </c>
      <c r="BV97">
        <v>0.9</v>
      </c>
    </row>
    <row r="98" spans="1:74" x14ac:dyDescent="0.25">
      <c r="A98" t="s">
        <v>74</v>
      </c>
      <c r="B98" t="s">
        <v>75</v>
      </c>
      <c r="C98">
        <v>9</v>
      </c>
      <c r="D98">
        <v>9</v>
      </c>
      <c r="E98">
        <v>154</v>
      </c>
      <c r="F98" t="s">
        <v>220</v>
      </c>
      <c r="G98" t="s">
        <v>221</v>
      </c>
      <c r="H98">
        <v>2017</v>
      </c>
      <c r="I98" t="s">
        <v>78</v>
      </c>
      <c r="J98" t="s">
        <v>79</v>
      </c>
      <c r="K98" t="s">
        <v>80</v>
      </c>
      <c r="L98">
        <v>70</v>
      </c>
      <c r="M98" t="s">
        <v>310</v>
      </c>
      <c r="N98" s="2">
        <v>70</v>
      </c>
      <c r="O98" s="2"/>
      <c r="P98" s="2"/>
      <c r="Q98" s="2"/>
      <c r="R98" s="2"/>
      <c r="S98" t="s">
        <v>82</v>
      </c>
      <c r="T98">
        <v>1.5</v>
      </c>
      <c r="U98">
        <v>1</v>
      </c>
      <c r="V98">
        <v>3.6</v>
      </c>
      <c r="W98">
        <v>0.8</v>
      </c>
      <c r="AS98">
        <v>30</v>
      </c>
      <c r="AU98" t="s">
        <v>223</v>
      </c>
      <c r="AV98" t="s">
        <v>224</v>
      </c>
      <c r="AW98" t="s">
        <v>137</v>
      </c>
      <c r="AX98" t="s">
        <v>88</v>
      </c>
      <c r="AY98" t="s">
        <v>89</v>
      </c>
      <c r="AZ98" t="s">
        <v>238</v>
      </c>
      <c r="BA98" t="s">
        <v>110</v>
      </c>
      <c r="BB98" s="22" t="s">
        <v>530</v>
      </c>
      <c r="BC98" t="s">
        <v>530</v>
      </c>
      <c r="BD98">
        <v>-9.76</v>
      </c>
      <c r="BE98">
        <v>-9.76</v>
      </c>
      <c r="BF98">
        <v>4.8</v>
      </c>
      <c r="BG98">
        <v>4.8</v>
      </c>
      <c r="BH98">
        <v>-9.41</v>
      </c>
      <c r="BI98">
        <v>-9.41</v>
      </c>
      <c r="BJ98">
        <v>4.2</v>
      </c>
      <c r="BK98">
        <v>4.2</v>
      </c>
      <c r="BL98">
        <v>10</v>
      </c>
      <c r="BR98">
        <v>0</v>
      </c>
      <c r="BS98">
        <v>0.25</v>
      </c>
      <c r="BT98">
        <v>0.5</v>
      </c>
      <c r="BU98">
        <v>0.75</v>
      </c>
      <c r="BV98">
        <v>0.9</v>
      </c>
    </row>
    <row r="99" spans="1:74" x14ac:dyDescent="0.25">
      <c r="A99" t="s">
        <v>74</v>
      </c>
      <c r="B99" t="s">
        <v>75</v>
      </c>
      <c r="C99">
        <v>9</v>
      </c>
      <c r="D99">
        <v>9</v>
      </c>
      <c r="E99">
        <v>155</v>
      </c>
      <c r="F99" t="s">
        <v>220</v>
      </c>
      <c r="G99" t="s">
        <v>221</v>
      </c>
      <c r="H99">
        <v>2017</v>
      </c>
      <c r="I99" t="s">
        <v>78</v>
      </c>
      <c r="J99" t="s">
        <v>79</v>
      </c>
      <c r="K99" t="s">
        <v>80</v>
      </c>
      <c r="L99">
        <v>70</v>
      </c>
      <c r="M99" t="s">
        <v>310</v>
      </c>
      <c r="N99" s="2">
        <v>70</v>
      </c>
      <c r="O99" s="2"/>
      <c r="P99" s="2"/>
      <c r="Q99" s="2"/>
      <c r="R99" s="2"/>
      <c r="S99" t="s">
        <v>82</v>
      </c>
      <c r="T99">
        <v>1.5</v>
      </c>
      <c r="U99">
        <v>1</v>
      </c>
      <c r="V99">
        <v>3.6</v>
      </c>
      <c r="W99">
        <v>0.8</v>
      </c>
      <c r="AS99">
        <v>30</v>
      </c>
      <c r="AU99" t="s">
        <v>223</v>
      </c>
      <c r="AV99" t="s">
        <v>224</v>
      </c>
      <c r="AW99" t="s">
        <v>137</v>
      </c>
      <c r="AX99" t="s">
        <v>88</v>
      </c>
      <c r="AY99" t="s">
        <v>89</v>
      </c>
      <c r="AZ99" t="s">
        <v>238</v>
      </c>
      <c r="BA99" t="s">
        <v>110</v>
      </c>
      <c r="BB99" s="22" t="s">
        <v>531</v>
      </c>
      <c r="BC99" t="s">
        <v>531</v>
      </c>
      <c r="BD99">
        <v>4.4400000000000004</v>
      </c>
      <c r="BE99">
        <v>4.4400000000000004</v>
      </c>
      <c r="BF99">
        <v>2.7</v>
      </c>
      <c r="BG99">
        <v>2.7</v>
      </c>
      <c r="BH99">
        <v>4.59</v>
      </c>
      <c r="BI99">
        <v>4.59</v>
      </c>
      <c r="BJ99">
        <v>2.4</v>
      </c>
      <c r="BK99">
        <v>2.4</v>
      </c>
      <c r="BL99">
        <v>10</v>
      </c>
      <c r="BR99">
        <v>0</v>
      </c>
      <c r="BS99">
        <v>0.25</v>
      </c>
      <c r="BT99">
        <v>0.5</v>
      </c>
      <c r="BU99">
        <v>0.75</v>
      </c>
      <c r="BV99">
        <v>0.9</v>
      </c>
    </row>
    <row r="100" spans="1:74" x14ac:dyDescent="0.25">
      <c r="A100" t="s">
        <v>74</v>
      </c>
      <c r="B100" t="s">
        <v>75</v>
      </c>
      <c r="C100">
        <v>9</v>
      </c>
      <c r="D100">
        <v>9</v>
      </c>
      <c r="E100">
        <v>156</v>
      </c>
      <c r="F100" t="s">
        <v>220</v>
      </c>
      <c r="G100" t="s">
        <v>221</v>
      </c>
      <c r="H100">
        <v>2017</v>
      </c>
      <c r="I100" t="s">
        <v>78</v>
      </c>
      <c r="J100" t="s">
        <v>79</v>
      </c>
      <c r="K100" t="s">
        <v>80</v>
      </c>
      <c r="L100">
        <v>70</v>
      </c>
      <c r="M100" t="s">
        <v>310</v>
      </c>
      <c r="N100" s="2">
        <v>70</v>
      </c>
      <c r="O100" s="2"/>
      <c r="P100" s="2"/>
      <c r="Q100" s="2"/>
      <c r="R100" s="2"/>
      <c r="S100" t="s">
        <v>82</v>
      </c>
      <c r="T100">
        <v>1.5</v>
      </c>
      <c r="U100">
        <v>1</v>
      </c>
      <c r="V100">
        <v>3.6</v>
      </c>
      <c r="W100">
        <v>0.8</v>
      </c>
      <c r="AS100">
        <v>30</v>
      </c>
      <c r="AU100" t="s">
        <v>223</v>
      </c>
      <c r="AV100" t="s">
        <v>224</v>
      </c>
      <c r="AW100" t="s">
        <v>137</v>
      </c>
      <c r="AX100" t="s">
        <v>88</v>
      </c>
      <c r="AY100" t="s">
        <v>89</v>
      </c>
      <c r="AZ100" t="s">
        <v>238</v>
      </c>
      <c r="BA100" t="s">
        <v>110</v>
      </c>
      <c r="BB100" s="22" t="s">
        <v>532</v>
      </c>
      <c r="BC100" t="s">
        <v>532</v>
      </c>
      <c r="BD100">
        <v>5.53</v>
      </c>
      <c r="BE100">
        <v>5.53</v>
      </c>
      <c r="BF100">
        <v>1.3</v>
      </c>
      <c r="BG100">
        <v>1.3</v>
      </c>
      <c r="BH100">
        <v>5.54</v>
      </c>
      <c r="BI100">
        <v>5.54</v>
      </c>
      <c r="BJ100">
        <v>1.2</v>
      </c>
      <c r="BK100">
        <v>1.2</v>
      </c>
      <c r="BL100">
        <v>10</v>
      </c>
      <c r="BR100">
        <v>0</v>
      </c>
      <c r="BS100">
        <v>0.25</v>
      </c>
      <c r="BT100">
        <v>0.5</v>
      </c>
      <c r="BU100">
        <v>0.75</v>
      </c>
      <c r="BV100">
        <v>0.9</v>
      </c>
    </row>
    <row r="101" spans="1:74" x14ac:dyDescent="0.25">
      <c r="A101" t="s">
        <v>74</v>
      </c>
      <c r="B101" t="s">
        <v>75</v>
      </c>
      <c r="C101">
        <v>9</v>
      </c>
      <c r="D101">
        <v>9</v>
      </c>
      <c r="E101">
        <v>157</v>
      </c>
      <c r="F101" t="s">
        <v>220</v>
      </c>
      <c r="G101" t="s">
        <v>221</v>
      </c>
      <c r="H101">
        <v>2017</v>
      </c>
      <c r="I101" t="s">
        <v>78</v>
      </c>
      <c r="J101" t="s">
        <v>79</v>
      </c>
      <c r="K101" t="s">
        <v>80</v>
      </c>
      <c r="L101">
        <v>70</v>
      </c>
      <c r="M101" t="s">
        <v>310</v>
      </c>
      <c r="N101" s="2">
        <v>70</v>
      </c>
      <c r="O101" s="2"/>
      <c r="P101" s="2"/>
      <c r="Q101" s="2"/>
      <c r="R101" s="2"/>
      <c r="S101" t="s">
        <v>82</v>
      </c>
      <c r="T101">
        <v>1.5</v>
      </c>
      <c r="U101">
        <v>1</v>
      </c>
      <c r="V101">
        <v>3.6</v>
      </c>
      <c r="W101">
        <v>0.8</v>
      </c>
      <c r="AS101">
        <v>30</v>
      </c>
      <c r="AU101" t="s">
        <v>223</v>
      </c>
      <c r="AV101" t="s">
        <v>224</v>
      </c>
      <c r="AW101" t="s">
        <v>137</v>
      </c>
      <c r="AX101" t="s">
        <v>88</v>
      </c>
      <c r="AY101" t="s">
        <v>89</v>
      </c>
      <c r="AZ101" t="s">
        <v>238</v>
      </c>
      <c r="BA101" t="s">
        <v>110</v>
      </c>
      <c r="BB101" s="22" t="s">
        <v>533</v>
      </c>
      <c r="BC101" t="s">
        <v>534</v>
      </c>
      <c r="BD101">
        <v>16.2</v>
      </c>
      <c r="BE101">
        <v>16.2</v>
      </c>
      <c r="BF101">
        <v>4.2</v>
      </c>
      <c r="BG101">
        <v>4.2</v>
      </c>
      <c r="BH101">
        <v>14.71</v>
      </c>
      <c r="BI101">
        <v>14.71</v>
      </c>
      <c r="BJ101">
        <v>5.3</v>
      </c>
      <c r="BK101">
        <v>5.3</v>
      </c>
      <c r="BL101">
        <v>10</v>
      </c>
      <c r="BR101">
        <v>0</v>
      </c>
      <c r="BS101">
        <v>0.25</v>
      </c>
      <c r="BT101">
        <v>0.5</v>
      </c>
      <c r="BU101">
        <v>0.75</v>
      </c>
      <c r="BV101">
        <v>0.9</v>
      </c>
    </row>
    <row r="102" spans="1:74" x14ac:dyDescent="0.25">
      <c r="A102" t="s">
        <v>74</v>
      </c>
      <c r="B102" t="s">
        <v>75</v>
      </c>
      <c r="C102">
        <v>9</v>
      </c>
      <c r="D102">
        <v>9</v>
      </c>
      <c r="E102">
        <v>158</v>
      </c>
      <c r="F102" t="s">
        <v>220</v>
      </c>
      <c r="G102" t="s">
        <v>221</v>
      </c>
      <c r="H102">
        <v>2017</v>
      </c>
      <c r="I102" t="s">
        <v>78</v>
      </c>
      <c r="J102" t="s">
        <v>79</v>
      </c>
      <c r="K102" t="s">
        <v>80</v>
      </c>
      <c r="L102">
        <v>70</v>
      </c>
      <c r="M102" t="s">
        <v>310</v>
      </c>
      <c r="N102" s="2">
        <v>70</v>
      </c>
      <c r="O102" s="2"/>
      <c r="P102" s="2"/>
      <c r="Q102" s="2"/>
      <c r="R102" s="2"/>
      <c r="S102" t="s">
        <v>82</v>
      </c>
      <c r="T102">
        <v>1.5</v>
      </c>
      <c r="U102">
        <v>1</v>
      </c>
      <c r="V102">
        <v>3.6</v>
      </c>
      <c r="W102">
        <v>0.8</v>
      </c>
      <c r="AS102">
        <v>30</v>
      </c>
      <c r="AU102" t="s">
        <v>223</v>
      </c>
      <c r="AV102" t="s">
        <v>224</v>
      </c>
      <c r="AW102" t="s">
        <v>137</v>
      </c>
      <c r="AX102" t="s">
        <v>88</v>
      </c>
      <c r="AY102" t="s">
        <v>89</v>
      </c>
      <c r="AZ102" t="s">
        <v>238</v>
      </c>
      <c r="BA102" t="s">
        <v>110</v>
      </c>
      <c r="BB102" s="22" t="s">
        <v>535</v>
      </c>
      <c r="BC102" t="s">
        <v>536</v>
      </c>
      <c r="BD102">
        <v>17.79</v>
      </c>
      <c r="BE102">
        <v>17.79</v>
      </c>
      <c r="BF102">
        <v>5.0999999999999996</v>
      </c>
      <c r="BG102">
        <v>5.0999999999999996</v>
      </c>
      <c r="BH102">
        <v>17.97</v>
      </c>
      <c r="BI102">
        <v>17.97</v>
      </c>
      <c r="BJ102">
        <v>4.8</v>
      </c>
      <c r="BK102">
        <v>4.8</v>
      </c>
      <c r="BL102">
        <v>10</v>
      </c>
      <c r="BR102">
        <v>0</v>
      </c>
      <c r="BS102">
        <v>0.25</v>
      </c>
      <c r="BT102">
        <v>0.5</v>
      </c>
      <c r="BU102">
        <v>0.75</v>
      </c>
      <c r="BV102">
        <v>0.9</v>
      </c>
    </row>
    <row r="103" spans="1:74" x14ac:dyDescent="0.25">
      <c r="A103" t="s">
        <v>74</v>
      </c>
      <c r="B103" t="s">
        <v>75</v>
      </c>
      <c r="C103">
        <v>9</v>
      </c>
      <c r="D103">
        <v>9</v>
      </c>
      <c r="E103">
        <v>159</v>
      </c>
      <c r="F103" t="s">
        <v>220</v>
      </c>
      <c r="G103" t="s">
        <v>221</v>
      </c>
      <c r="H103">
        <v>2017</v>
      </c>
      <c r="I103" t="s">
        <v>78</v>
      </c>
      <c r="J103" t="s">
        <v>79</v>
      </c>
      <c r="K103" t="s">
        <v>80</v>
      </c>
      <c r="L103">
        <v>70</v>
      </c>
      <c r="M103" t="s">
        <v>310</v>
      </c>
      <c r="N103" s="2">
        <v>70</v>
      </c>
      <c r="O103" s="2"/>
      <c r="P103" s="2"/>
      <c r="Q103" s="2"/>
      <c r="R103" s="2"/>
      <c r="S103" t="s">
        <v>82</v>
      </c>
      <c r="T103">
        <v>1.5</v>
      </c>
      <c r="U103">
        <v>1</v>
      </c>
      <c r="V103">
        <v>3.6</v>
      </c>
      <c r="W103">
        <v>0.8</v>
      </c>
      <c r="AS103">
        <v>30</v>
      </c>
      <c r="AU103" t="s">
        <v>223</v>
      </c>
      <c r="AV103" t="s">
        <v>224</v>
      </c>
      <c r="AW103" t="s">
        <v>137</v>
      </c>
      <c r="AX103" t="s">
        <v>88</v>
      </c>
      <c r="AY103" t="s">
        <v>89</v>
      </c>
      <c r="AZ103" t="s">
        <v>238</v>
      </c>
      <c r="BA103" t="s">
        <v>110</v>
      </c>
      <c r="BB103" s="22" t="s">
        <v>537</v>
      </c>
      <c r="BC103" t="s">
        <v>538</v>
      </c>
      <c r="BD103">
        <v>-16.260000000000002</v>
      </c>
      <c r="BE103">
        <v>-16.260000000000002</v>
      </c>
      <c r="BF103">
        <v>7.9</v>
      </c>
      <c r="BG103">
        <v>7.9</v>
      </c>
      <c r="BH103">
        <v>-15.66</v>
      </c>
      <c r="BI103">
        <v>-15.66</v>
      </c>
      <c r="BJ103">
        <v>8.5</v>
      </c>
      <c r="BK103">
        <v>8.5</v>
      </c>
      <c r="BL103">
        <v>10</v>
      </c>
      <c r="BR103">
        <v>0</v>
      </c>
      <c r="BS103">
        <v>0.25</v>
      </c>
      <c r="BT103">
        <v>0.5</v>
      </c>
      <c r="BU103">
        <v>0.75</v>
      </c>
      <c r="BV103">
        <v>0.9</v>
      </c>
    </row>
    <row r="104" spans="1:74" x14ac:dyDescent="0.25">
      <c r="A104" t="s">
        <v>74</v>
      </c>
      <c r="B104" t="s">
        <v>75</v>
      </c>
      <c r="C104">
        <v>9</v>
      </c>
      <c r="D104">
        <v>9</v>
      </c>
      <c r="E104">
        <v>160</v>
      </c>
      <c r="F104" t="s">
        <v>220</v>
      </c>
      <c r="G104" t="s">
        <v>221</v>
      </c>
      <c r="H104">
        <v>2017</v>
      </c>
      <c r="I104" t="s">
        <v>78</v>
      </c>
      <c r="J104" t="s">
        <v>79</v>
      </c>
      <c r="K104" t="s">
        <v>80</v>
      </c>
      <c r="L104">
        <v>70</v>
      </c>
      <c r="M104" t="s">
        <v>310</v>
      </c>
      <c r="N104" s="2">
        <v>70</v>
      </c>
      <c r="O104" s="2"/>
      <c r="P104" s="2"/>
      <c r="Q104" s="2"/>
      <c r="R104" s="2"/>
      <c r="S104" t="s">
        <v>82</v>
      </c>
      <c r="T104">
        <v>1.5</v>
      </c>
      <c r="U104">
        <v>1</v>
      </c>
      <c r="V104">
        <v>3.6</v>
      </c>
      <c r="W104">
        <v>0.8</v>
      </c>
      <c r="AS104">
        <v>30</v>
      </c>
      <c r="AU104" t="s">
        <v>223</v>
      </c>
      <c r="AV104" t="s">
        <v>224</v>
      </c>
      <c r="AW104" t="s">
        <v>137</v>
      </c>
      <c r="AX104" t="s">
        <v>88</v>
      </c>
      <c r="AY104" t="s">
        <v>89</v>
      </c>
      <c r="AZ104" t="s">
        <v>238</v>
      </c>
      <c r="BA104" t="s">
        <v>110</v>
      </c>
      <c r="BB104" t="s">
        <v>539</v>
      </c>
      <c r="BC104" t="s">
        <v>540</v>
      </c>
      <c r="BD104">
        <v>-16.96</v>
      </c>
      <c r="BE104">
        <v>-16.96</v>
      </c>
      <c r="BF104">
        <v>6.6</v>
      </c>
      <c r="BG104">
        <v>6.6</v>
      </c>
      <c r="BH104">
        <v>-18.04</v>
      </c>
      <c r="BI104">
        <v>-18.04</v>
      </c>
      <c r="BJ104">
        <v>6.8</v>
      </c>
      <c r="BK104">
        <v>6.8</v>
      </c>
      <c r="BL104">
        <v>10</v>
      </c>
      <c r="BQ104" t="s">
        <v>240</v>
      </c>
      <c r="BR104">
        <v>0</v>
      </c>
      <c r="BS104">
        <v>0.25</v>
      </c>
      <c r="BT104">
        <v>0.5</v>
      </c>
      <c r="BU104">
        <v>0.75</v>
      </c>
      <c r="BV104">
        <v>0.9</v>
      </c>
    </row>
    <row r="105" spans="1:74" x14ac:dyDescent="0.25">
      <c r="A105" t="s">
        <v>74</v>
      </c>
      <c r="B105" t="s">
        <v>75</v>
      </c>
      <c r="C105">
        <v>9</v>
      </c>
      <c r="D105">
        <v>9</v>
      </c>
      <c r="E105">
        <v>161</v>
      </c>
      <c r="F105" t="s">
        <v>220</v>
      </c>
      <c r="G105" t="s">
        <v>221</v>
      </c>
      <c r="H105">
        <v>2017</v>
      </c>
      <c r="I105" t="s">
        <v>78</v>
      </c>
      <c r="J105" t="s">
        <v>79</v>
      </c>
      <c r="K105" t="s">
        <v>80</v>
      </c>
      <c r="L105">
        <v>70</v>
      </c>
      <c r="M105" t="s">
        <v>310</v>
      </c>
      <c r="N105" s="2">
        <v>70</v>
      </c>
      <c r="O105" s="2"/>
      <c r="P105" s="2"/>
      <c r="Q105" s="2"/>
      <c r="R105" s="2"/>
      <c r="S105" t="s">
        <v>82</v>
      </c>
      <c r="T105">
        <v>1.5</v>
      </c>
      <c r="U105">
        <v>1</v>
      </c>
      <c r="V105">
        <v>3.6</v>
      </c>
      <c r="W105">
        <v>0.8</v>
      </c>
      <c r="AS105">
        <v>30</v>
      </c>
      <c r="AU105" t="s">
        <v>223</v>
      </c>
      <c r="AV105" t="s">
        <v>224</v>
      </c>
      <c r="AW105" t="s">
        <v>137</v>
      </c>
      <c r="AX105" t="s">
        <v>88</v>
      </c>
      <c r="AY105" t="s">
        <v>89</v>
      </c>
      <c r="AZ105" t="s">
        <v>238</v>
      </c>
      <c r="BA105" t="s">
        <v>110</v>
      </c>
      <c r="BB105" s="22" t="s">
        <v>541</v>
      </c>
      <c r="BC105" t="s">
        <v>542</v>
      </c>
      <c r="BD105">
        <v>12.24</v>
      </c>
      <c r="BE105">
        <v>12.24</v>
      </c>
      <c r="BF105">
        <v>7.4</v>
      </c>
      <c r="BG105">
        <v>7.4</v>
      </c>
      <c r="BH105">
        <v>13.58</v>
      </c>
      <c r="BI105">
        <v>13.58</v>
      </c>
      <c r="BJ105">
        <v>5</v>
      </c>
      <c r="BK105">
        <v>5</v>
      </c>
      <c r="BL105">
        <v>10</v>
      </c>
      <c r="BR105">
        <v>0</v>
      </c>
      <c r="BS105">
        <v>0.25</v>
      </c>
      <c r="BT105">
        <v>0.5</v>
      </c>
      <c r="BU105">
        <v>0.75</v>
      </c>
      <c r="BV105">
        <v>0.9</v>
      </c>
    </row>
    <row r="106" spans="1:74" x14ac:dyDescent="0.25">
      <c r="A106" t="s">
        <v>74</v>
      </c>
      <c r="B106" t="s">
        <v>75</v>
      </c>
      <c r="C106">
        <v>9</v>
      </c>
      <c r="D106">
        <v>9</v>
      </c>
      <c r="E106">
        <v>162</v>
      </c>
      <c r="F106" t="s">
        <v>220</v>
      </c>
      <c r="G106" t="s">
        <v>221</v>
      </c>
      <c r="H106">
        <v>2017</v>
      </c>
      <c r="I106" t="s">
        <v>78</v>
      </c>
      <c r="J106" t="s">
        <v>79</v>
      </c>
      <c r="K106" t="s">
        <v>80</v>
      </c>
      <c r="L106">
        <v>70</v>
      </c>
      <c r="M106" t="s">
        <v>310</v>
      </c>
      <c r="N106" s="2">
        <v>70</v>
      </c>
      <c r="O106" s="2"/>
      <c r="P106" s="2"/>
      <c r="Q106" s="2"/>
      <c r="R106" s="2"/>
      <c r="S106" t="s">
        <v>82</v>
      </c>
      <c r="T106">
        <v>1.5</v>
      </c>
      <c r="U106">
        <v>1</v>
      </c>
      <c r="V106">
        <v>3.6</v>
      </c>
      <c r="W106">
        <v>0.8</v>
      </c>
      <c r="AS106">
        <v>30</v>
      </c>
      <c r="AU106" t="s">
        <v>223</v>
      </c>
      <c r="AV106" t="s">
        <v>224</v>
      </c>
      <c r="AW106" t="s">
        <v>137</v>
      </c>
      <c r="AX106" t="s">
        <v>88</v>
      </c>
      <c r="AY106" t="s">
        <v>89</v>
      </c>
      <c r="AZ106" t="s">
        <v>238</v>
      </c>
      <c r="BA106" t="s">
        <v>110</v>
      </c>
      <c r="BB106" s="22" t="s">
        <v>543</v>
      </c>
      <c r="BC106" t="s">
        <v>544</v>
      </c>
      <c r="BD106">
        <v>10.48</v>
      </c>
      <c r="BE106">
        <v>10.48</v>
      </c>
      <c r="BF106">
        <v>4.4000000000000004</v>
      </c>
      <c r="BG106">
        <v>4.4000000000000004</v>
      </c>
      <c r="BH106">
        <v>11.56</v>
      </c>
      <c r="BI106">
        <v>11.56</v>
      </c>
      <c r="BJ106">
        <v>3.7</v>
      </c>
      <c r="BK106">
        <v>3.7</v>
      </c>
      <c r="BL106">
        <v>10</v>
      </c>
      <c r="BR106">
        <v>0</v>
      </c>
      <c r="BS106">
        <v>0.25</v>
      </c>
      <c r="BT106">
        <v>0.5</v>
      </c>
      <c r="BU106">
        <v>0.75</v>
      </c>
      <c r="BV106">
        <v>0.9</v>
      </c>
    </row>
    <row r="107" spans="1:74" x14ac:dyDescent="0.25">
      <c r="A107" t="s">
        <v>74</v>
      </c>
      <c r="B107" t="s">
        <v>75</v>
      </c>
      <c r="C107">
        <v>9</v>
      </c>
      <c r="D107">
        <v>9</v>
      </c>
      <c r="E107">
        <v>163</v>
      </c>
      <c r="F107" t="s">
        <v>220</v>
      </c>
      <c r="G107" t="s">
        <v>221</v>
      </c>
      <c r="H107">
        <v>2017</v>
      </c>
      <c r="I107" t="s">
        <v>78</v>
      </c>
      <c r="J107" t="s">
        <v>79</v>
      </c>
      <c r="K107" t="s">
        <v>80</v>
      </c>
      <c r="L107">
        <v>70</v>
      </c>
      <c r="M107" t="s">
        <v>310</v>
      </c>
      <c r="N107" s="2">
        <v>70</v>
      </c>
      <c r="O107" s="2"/>
      <c r="P107" s="2"/>
      <c r="Q107" s="2"/>
      <c r="R107" s="2"/>
      <c r="S107" t="s">
        <v>82</v>
      </c>
      <c r="T107">
        <v>1.5</v>
      </c>
      <c r="U107">
        <v>1</v>
      </c>
      <c r="V107">
        <v>3.6</v>
      </c>
      <c r="W107">
        <v>0.8</v>
      </c>
      <c r="AS107">
        <v>30</v>
      </c>
      <c r="AU107" t="s">
        <v>223</v>
      </c>
      <c r="AV107" t="s">
        <v>224</v>
      </c>
      <c r="AW107" t="s">
        <v>137</v>
      </c>
      <c r="AX107" t="s">
        <v>88</v>
      </c>
      <c r="AY107" t="s">
        <v>89</v>
      </c>
      <c r="AZ107" t="s">
        <v>238</v>
      </c>
      <c r="BA107" t="s">
        <v>110</v>
      </c>
      <c r="BB107" t="s">
        <v>545</v>
      </c>
      <c r="BC107" t="s">
        <v>546</v>
      </c>
      <c r="BD107">
        <v>3.52</v>
      </c>
      <c r="BE107">
        <v>3.52</v>
      </c>
      <c r="BF107">
        <v>4.3</v>
      </c>
      <c r="BG107">
        <v>4.3</v>
      </c>
      <c r="BH107">
        <v>1.73</v>
      </c>
      <c r="BI107">
        <v>1.73</v>
      </c>
      <c r="BJ107">
        <v>3.6</v>
      </c>
      <c r="BK107">
        <v>3.6</v>
      </c>
      <c r="BL107">
        <v>10</v>
      </c>
      <c r="BR107">
        <v>0</v>
      </c>
      <c r="BS107">
        <v>0.25</v>
      </c>
      <c r="BT107">
        <v>0.5</v>
      </c>
      <c r="BU107">
        <v>0.75</v>
      </c>
      <c r="BV107">
        <v>0.9</v>
      </c>
    </row>
    <row r="108" spans="1:74" x14ac:dyDescent="0.25">
      <c r="A108" t="s">
        <v>74</v>
      </c>
      <c r="B108" t="s">
        <v>75</v>
      </c>
      <c r="C108">
        <v>9</v>
      </c>
      <c r="D108">
        <v>9</v>
      </c>
      <c r="E108">
        <v>164</v>
      </c>
      <c r="F108" t="s">
        <v>220</v>
      </c>
      <c r="G108" t="s">
        <v>221</v>
      </c>
      <c r="H108">
        <v>2017</v>
      </c>
      <c r="I108" t="s">
        <v>78</v>
      </c>
      <c r="J108" t="s">
        <v>79</v>
      </c>
      <c r="K108" t="s">
        <v>80</v>
      </c>
      <c r="L108">
        <v>70</v>
      </c>
      <c r="M108" t="s">
        <v>310</v>
      </c>
      <c r="N108" s="2">
        <v>70</v>
      </c>
      <c r="O108" s="2"/>
      <c r="P108" s="2"/>
      <c r="Q108" s="2"/>
      <c r="R108" s="2"/>
      <c r="S108" t="s">
        <v>82</v>
      </c>
      <c r="T108">
        <v>1.5</v>
      </c>
      <c r="U108">
        <v>1</v>
      </c>
      <c r="V108">
        <v>3.6</v>
      </c>
      <c r="W108">
        <v>0.8</v>
      </c>
      <c r="AS108">
        <v>30</v>
      </c>
      <c r="AU108" t="s">
        <v>223</v>
      </c>
      <c r="AV108" t="s">
        <v>224</v>
      </c>
      <c r="AW108" t="s">
        <v>137</v>
      </c>
      <c r="AX108" t="s">
        <v>88</v>
      </c>
      <c r="AY108" t="s">
        <v>89</v>
      </c>
      <c r="AZ108" t="s">
        <v>238</v>
      </c>
      <c r="BA108" t="s">
        <v>110</v>
      </c>
      <c r="BB108" t="s">
        <v>547</v>
      </c>
      <c r="BC108" t="s">
        <v>548</v>
      </c>
      <c r="BD108">
        <v>1.98</v>
      </c>
      <c r="BE108">
        <v>1.98</v>
      </c>
      <c r="BF108">
        <v>2.7</v>
      </c>
      <c r="BG108">
        <v>2.7</v>
      </c>
      <c r="BH108">
        <v>3.23</v>
      </c>
      <c r="BI108">
        <v>3.23</v>
      </c>
      <c r="BJ108">
        <v>2.7</v>
      </c>
      <c r="BK108">
        <v>2.7</v>
      </c>
      <c r="BL108">
        <v>10</v>
      </c>
      <c r="BR108">
        <v>0</v>
      </c>
      <c r="BS108">
        <v>0.25</v>
      </c>
      <c r="BT108">
        <v>0.5</v>
      </c>
      <c r="BU108">
        <v>0.75</v>
      </c>
      <c r="BV108">
        <v>0.9</v>
      </c>
    </row>
    <row r="109" spans="1:74" x14ac:dyDescent="0.25">
      <c r="A109" t="s">
        <v>74</v>
      </c>
      <c r="B109" t="s">
        <v>75</v>
      </c>
      <c r="C109">
        <v>9</v>
      </c>
      <c r="D109">
        <v>9</v>
      </c>
      <c r="E109">
        <v>165</v>
      </c>
      <c r="F109" t="s">
        <v>220</v>
      </c>
      <c r="G109" t="s">
        <v>221</v>
      </c>
      <c r="H109">
        <v>2017</v>
      </c>
      <c r="I109" t="s">
        <v>78</v>
      </c>
      <c r="J109" t="s">
        <v>79</v>
      </c>
      <c r="K109" t="s">
        <v>80</v>
      </c>
      <c r="L109">
        <v>70</v>
      </c>
      <c r="M109" t="s">
        <v>310</v>
      </c>
      <c r="N109" s="2">
        <v>70</v>
      </c>
      <c r="O109" s="2"/>
      <c r="P109" s="2"/>
      <c r="Q109" s="2"/>
      <c r="R109" s="2"/>
      <c r="S109" t="s">
        <v>82</v>
      </c>
      <c r="T109">
        <v>1.5</v>
      </c>
      <c r="U109">
        <v>1</v>
      </c>
      <c r="V109">
        <v>3.6</v>
      </c>
      <c r="W109">
        <v>0.8</v>
      </c>
      <c r="AS109">
        <v>30</v>
      </c>
      <c r="AU109" t="s">
        <v>223</v>
      </c>
      <c r="AV109" t="s">
        <v>224</v>
      </c>
      <c r="AW109" t="s">
        <v>137</v>
      </c>
      <c r="AX109" t="s">
        <v>88</v>
      </c>
      <c r="AY109" t="s">
        <v>89</v>
      </c>
      <c r="AZ109" t="s">
        <v>238</v>
      </c>
      <c r="BA109" t="s">
        <v>110</v>
      </c>
      <c r="BB109" t="s">
        <v>549</v>
      </c>
      <c r="BC109" t="s">
        <v>550</v>
      </c>
      <c r="BD109">
        <v>62.8</v>
      </c>
      <c r="BE109">
        <v>62.8</v>
      </c>
      <c r="BF109">
        <v>7.3</v>
      </c>
      <c r="BG109">
        <v>7.3</v>
      </c>
      <c r="BH109">
        <v>63.41</v>
      </c>
      <c r="BI109">
        <v>63.41</v>
      </c>
      <c r="BJ109">
        <v>6.8</v>
      </c>
      <c r="BK109">
        <v>6.8</v>
      </c>
      <c r="BL109">
        <v>10</v>
      </c>
      <c r="BR109">
        <v>0</v>
      </c>
      <c r="BS109">
        <v>0.25</v>
      </c>
      <c r="BT109">
        <v>0.5</v>
      </c>
      <c r="BU109">
        <v>0.75</v>
      </c>
      <c r="BV109">
        <v>0.9</v>
      </c>
    </row>
    <row r="110" spans="1:74" x14ac:dyDescent="0.25">
      <c r="A110" t="s">
        <v>74</v>
      </c>
      <c r="B110" t="s">
        <v>75</v>
      </c>
      <c r="C110">
        <v>9</v>
      </c>
      <c r="D110">
        <v>9</v>
      </c>
      <c r="E110">
        <v>166</v>
      </c>
      <c r="F110" t="s">
        <v>220</v>
      </c>
      <c r="G110" t="s">
        <v>221</v>
      </c>
      <c r="H110">
        <v>2017</v>
      </c>
      <c r="I110" t="s">
        <v>78</v>
      </c>
      <c r="J110" t="s">
        <v>79</v>
      </c>
      <c r="K110" t="s">
        <v>80</v>
      </c>
      <c r="L110">
        <v>70</v>
      </c>
      <c r="M110" t="s">
        <v>310</v>
      </c>
      <c r="N110" s="2">
        <v>70</v>
      </c>
      <c r="O110" s="2"/>
      <c r="P110" s="2"/>
      <c r="Q110" s="2"/>
      <c r="R110" s="2"/>
      <c r="S110" t="s">
        <v>82</v>
      </c>
      <c r="T110">
        <v>1.5</v>
      </c>
      <c r="U110">
        <v>1</v>
      </c>
      <c r="V110">
        <v>3.6</v>
      </c>
      <c r="W110">
        <v>0.8</v>
      </c>
      <c r="AS110">
        <v>30</v>
      </c>
      <c r="AU110" t="s">
        <v>223</v>
      </c>
      <c r="AV110" t="s">
        <v>224</v>
      </c>
      <c r="AW110" t="s">
        <v>137</v>
      </c>
      <c r="AX110" t="s">
        <v>88</v>
      </c>
      <c r="AY110" t="s">
        <v>89</v>
      </c>
      <c r="AZ110" t="s">
        <v>238</v>
      </c>
      <c r="BA110" t="s">
        <v>110</v>
      </c>
      <c r="BB110" t="s">
        <v>551</v>
      </c>
      <c r="BC110" t="s">
        <v>552</v>
      </c>
      <c r="BD110">
        <v>59.92</v>
      </c>
      <c r="BE110">
        <v>59.92</v>
      </c>
      <c r="BF110">
        <v>6.5</v>
      </c>
      <c r="BG110">
        <v>6.5</v>
      </c>
      <c r="BH110">
        <v>61.44</v>
      </c>
      <c r="BI110">
        <v>61.44</v>
      </c>
      <c r="BJ110">
        <v>8.3000000000000007</v>
      </c>
      <c r="BK110">
        <v>8.3000000000000007</v>
      </c>
      <c r="BL110">
        <v>10</v>
      </c>
      <c r="BR110">
        <v>0</v>
      </c>
      <c r="BS110">
        <v>0.25</v>
      </c>
      <c r="BT110">
        <v>0.5</v>
      </c>
      <c r="BU110">
        <v>0.75</v>
      </c>
      <c r="BV110">
        <v>0.9</v>
      </c>
    </row>
    <row r="111" spans="1:74" x14ac:dyDescent="0.25">
      <c r="A111" t="s">
        <v>74</v>
      </c>
      <c r="B111" t="s">
        <v>75</v>
      </c>
      <c r="C111">
        <v>9</v>
      </c>
      <c r="D111">
        <v>9</v>
      </c>
      <c r="E111">
        <v>167</v>
      </c>
      <c r="F111" t="s">
        <v>220</v>
      </c>
      <c r="G111" t="s">
        <v>221</v>
      </c>
      <c r="H111">
        <v>2017</v>
      </c>
      <c r="I111" t="s">
        <v>78</v>
      </c>
      <c r="J111" t="s">
        <v>79</v>
      </c>
      <c r="K111" t="s">
        <v>80</v>
      </c>
      <c r="L111">
        <v>70</v>
      </c>
      <c r="M111" t="s">
        <v>310</v>
      </c>
      <c r="N111" s="2">
        <v>70</v>
      </c>
      <c r="O111" s="2"/>
      <c r="P111" s="2"/>
      <c r="Q111" s="2"/>
      <c r="R111" s="2"/>
      <c r="S111" t="s">
        <v>82</v>
      </c>
      <c r="T111">
        <v>1.5</v>
      </c>
      <c r="U111">
        <v>1</v>
      </c>
      <c r="V111">
        <v>3.6</v>
      </c>
      <c r="W111">
        <v>0.8</v>
      </c>
      <c r="AS111">
        <v>30</v>
      </c>
      <c r="AU111" t="s">
        <v>223</v>
      </c>
      <c r="AV111" t="s">
        <v>224</v>
      </c>
      <c r="AW111" t="s">
        <v>137</v>
      </c>
      <c r="AX111" t="s">
        <v>88</v>
      </c>
      <c r="AY111" t="s">
        <v>89</v>
      </c>
      <c r="AZ111" t="s">
        <v>238</v>
      </c>
      <c r="BA111" t="s">
        <v>110</v>
      </c>
      <c r="BB111" t="s">
        <v>553</v>
      </c>
      <c r="BC111" t="s">
        <v>553</v>
      </c>
      <c r="BD111">
        <v>-0.15</v>
      </c>
      <c r="BE111">
        <v>-0.15</v>
      </c>
      <c r="BF111">
        <v>7.0000000000000007E-2</v>
      </c>
      <c r="BG111">
        <v>7.0000000000000007E-2</v>
      </c>
      <c r="BH111">
        <v>-0.14000000000000001</v>
      </c>
      <c r="BI111">
        <v>-0.14000000000000001</v>
      </c>
      <c r="BJ111">
        <v>0.04</v>
      </c>
      <c r="BK111">
        <v>0.04</v>
      </c>
      <c r="BL111">
        <v>10</v>
      </c>
      <c r="BR111">
        <v>0</v>
      </c>
      <c r="BS111">
        <v>0.25</v>
      </c>
      <c r="BT111">
        <v>0.5</v>
      </c>
      <c r="BU111">
        <v>0.75</v>
      </c>
      <c r="BV111">
        <v>0.9</v>
      </c>
    </row>
    <row r="112" spans="1:74" x14ac:dyDescent="0.25">
      <c r="A112" t="s">
        <v>74</v>
      </c>
      <c r="B112" t="s">
        <v>75</v>
      </c>
      <c r="C112">
        <v>9</v>
      </c>
      <c r="D112">
        <v>9</v>
      </c>
      <c r="E112">
        <v>168</v>
      </c>
      <c r="F112" t="s">
        <v>220</v>
      </c>
      <c r="G112" t="s">
        <v>221</v>
      </c>
      <c r="H112">
        <v>2017</v>
      </c>
      <c r="I112" t="s">
        <v>78</v>
      </c>
      <c r="J112" t="s">
        <v>79</v>
      </c>
      <c r="K112" t="s">
        <v>80</v>
      </c>
      <c r="L112">
        <v>70</v>
      </c>
      <c r="M112" t="s">
        <v>310</v>
      </c>
      <c r="N112" s="2">
        <v>70</v>
      </c>
      <c r="O112" s="2"/>
      <c r="P112" s="2"/>
      <c r="Q112" s="2"/>
      <c r="R112" s="2"/>
      <c r="S112" t="s">
        <v>82</v>
      </c>
      <c r="T112">
        <v>1.5</v>
      </c>
      <c r="U112">
        <v>1</v>
      </c>
      <c r="V112">
        <v>3.6</v>
      </c>
      <c r="W112">
        <v>0.8</v>
      </c>
      <c r="AS112">
        <v>30</v>
      </c>
      <c r="AU112" t="s">
        <v>223</v>
      </c>
      <c r="AV112" t="s">
        <v>224</v>
      </c>
      <c r="AW112" t="s">
        <v>137</v>
      </c>
      <c r="AX112" t="s">
        <v>88</v>
      </c>
      <c r="AY112" t="s">
        <v>89</v>
      </c>
      <c r="AZ112" t="s">
        <v>238</v>
      </c>
      <c r="BA112" t="s">
        <v>110</v>
      </c>
      <c r="BB112" t="s">
        <v>554</v>
      </c>
      <c r="BC112" t="s">
        <v>554</v>
      </c>
      <c r="BD112">
        <v>-0.14000000000000001</v>
      </c>
      <c r="BE112">
        <v>-0.14000000000000001</v>
      </c>
      <c r="BF112">
        <v>0.08</v>
      </c>
      <c r="BG112">
        <v>0.08</v>
      </c>
      <c r="BH112">
        <v>-0.15</v>
      </c>
      <c r="BI112">
        <v>-0.15</v>
      </c>
      <c r="BJ112">
        <v>0.05</v>
      </c>
      <c r="BK112">
        <v>0.05</v>
      </c>
      <c r="BL112">
        <v>10</v>
      </c>
      <c r="BR112">
        <v>0</v>
      </c>
      <c r="BS112">
        <v>0.25</v>
      </c>
      <c r="BT112">
        <v>0.5</v>
      </c>
      <c r="BU112">
        <v>0.75</v>
      </c>
      <c r="BV112">
        <v>0.9</v>
      </c>
    </row>
    <row r="113" spans="1:74" x14ac:dyDescent="0.25">
      <c r="A113" t="s">
        <v>74</v>
      </c>
      <c r="B113" t="s">
        <v>75</v>
      </c>
      <c r="C113">
        <v>9</v>
      </c>
      <c r="D113">
        <v>9</v>
      </c>
      <c r="E113">
        <v>169</v>
      </c>
      <c r="F113" t="s">
        <v>220</v>
      </c>
      <c r="G113" t="s">
        <v>221</v>
      </c>
      <c r="H113">
        <v>2017</v>
      </c>
      <c r="I113" t="s">
        <v>78</v>
      </c>
      <c r="J113" t="s">
        <v>79</v>
      </c>
      <c r="K113" t="s">
        <v>80</v>
      </c>
      <c r="L113">
        <v>70</v>
      </c>
      <c r="M113" t="s">
        <v>310</v>
      </c>
      <c r="N113" s="2">
        <v>70</v>
      </c>
      <c r="O113" s="2"/>
      <c r="P113" s="2"/>
      <c r="Q113" s="2"/>
      <c r="R113" s="2"/>
      <c r="S113" t="s">
        <v>82</v>
      </c>
      <c r="T113">
        <v>1.5</v>
      </c>
      <c r="U113">
        <v>1</v>
      </c>
      <c r="V113">
        <v>3.6</v>
      </c>
      <c r="W113">
        <v>0.8</v>
      </c>
      <c r="AS113">
        <v>30</v>
      </c>
      <c r="AU113" t="s">
        <v>223</v>
      </c>
      <c r="AV113" t="s">
        <v>224</v>
      </c>
      <c r="AW113" t="s">
        <v>137</v>
      </c>
      <c r="AX113" t="s">
        <v>88</v>
      </c>
      <c r="AY113" t="s">
        <v>89</v>
      </c>
      <c r="AZ113" t="s">
        <v>238</v>
      </c>
      <c r="BA113" t="s">
        <v>110</v>
      </c>
      <c r="BB113" t="s">
        <v>555</v>
      </c>
      <c r="BC113" t="s">
        <v>555</v>
      </c>
      <c r="BD113">
        <v>1.02</v>
      </c>
      <c r="BE113">
        <v>1.02</v>
      </c>
      <c r="BF113">
        <v>0.13</v>
      </c>
      <c r="BG113">
        <v>0.13</v>
      </c>
      <c r="BH113">
        <v>0.96</v>
      </c>
      <c r="BI113">
        <v>0.96</v>
      </c>
      <c r="BJ113">
        <v>0.17</v>
      </c>
      <c r="BK113">
        <v>0.17</v>
      </c>
      <c r="BL113">
        <v>10</v>
      </c>
      <c r="BR113">
        <v>0</v>
      </c>
      <c r="BS113">
        <v>0.25</v>
      </c>
      <c r="BT113">
        <v>0.5</v>
      </c>
      <c r="BU113">
        <v>0.75</v>
      </c>
      <c r="BV113">
        <v>0.9</v>
      </c>
    </row>
    <row r="114" spans="1:74" x14ac:dyDescent="0.25">
      <c r="A114" t="s">
        <v>74</v>
      </c>
      <c r="B114" t="s">
        <v>75</v>
      </c>
      <c r="C114">
        <v>9</v>
      </c>
      <c r="D114">
        <v>9</v>
      </c>
      <c r="E114">
        <v>170</v>
      </c>
      <c r="F114" t="s">
        <v>220</v>
      </c>
      <c r="G114" t="s">
        <v>221</v>
      </c>
      <c r="H114">
        <v>2017</v>
      </c>
      <c r="I114" t="s">
        <v>78</v>
      </c>
      <c r="J114" t="s">
        <v>79</v>
      </c>
      <c r="K114" t="s">
        <v>80</v>
      </c>
      <c r="L114">
        <v>70</v>
      </c>
      <c r="M114" t="s">
        <v>310</v>
      </c>
      <c r="N114" s="2">
        <v>70</v>
      </c>
      <c r="O114" s="2"/>
      <c r="P114" s="2"/>
      <c r="Q114" s="2"/>
      <c r="R114" s="2"/>
      <c r="S114" t="s">
        <v>82</v>
      </c>
      <c r="T114">
        <v>1.5</v>
      </c>
      <c r="U114">
        <v>1</v>
      </c>
      <c r="V114">
        <v>3.6</v>
      </c>
      <c r="W114">
        <v>0.8</v>
      </c>
      <c r="AS114">
        <v>30</v>
      </c>
      <c r="AU114" t="s">
        <v>223</v>
      </c>
      <c r="AV114" t="s">
        <v>224</v>
      </c>
      <c r="AW114" t="s">
        <v>137</v>
      </c>
      <c r="AX114" t="s">
        <v>88</v>
      </c>
      <c r="AY114" t="s">
        <v>89</v>
      </c>
      <c r="AZ114" t="s">
        <v>238</v>
      </c>
      <c r="BA114" t="s">
        <v>110</v>
      </c>
      <c r="BB114" t="s">
        <v>556</v>
      </c>
      <c r="BC114" t="s">
        <v>556</v>
      </c>
      <c r="BD114">
        <v>0.95</v>
      </c>
      <c r="BE114">
        <v>0.95</v>
      </c>
      <c r="BF114">
        <v>0.18</v>
      </c>
      <c r="BG114">
        <v>0.18</v>
      </c>
      <c r="BH114">
        <v>0.98</v>
      </c>
      <c r="BI114">
        <v>0.98</v>
      </c>
      <c r="BJ114">
        <v>0.2</v>
      </c>
      <c r="BK114">
        <v>0.2</v>
      </c>
      <c r="BL114">
        <v>10</v>
      </c>
      <c r="BR114">
        <v>0</v>
      </c>
      <c r="BS114">
        <v>0.25</v>
      </c>
      <c r="BT114">
        <v>0.5</v>
      </c>
      <c r="BU114">
        <v>0.75</v>
      </c>
      <c r="BV114">
        <v>0.9</v>
      </c>
    </row>
    <row r="115" spans="1:74" x14ac:dyDescent="0.25">
      <c r="A115" t="s">
        <v>74</v>
      </c>
      <c r="B115" t="s">
        <v>75</v>
      </c>
      <c r="C115">
        <v>9</v>
      </c>
      <c r="D115">
        <v>9</v>
      </c>
      <c r="E115">
        <v>171</v>
      </c>
      <c r="F115" t="s">
        <v>220</v>
      </c>
      <c r="G115" t="s">
        <v>221</v>
      </c>
      <c r="H115">
        <v>2017</v>
      </c>
      <c r="I115" t="s">
        <v>78</v>
      </c>
      <c r="J115" t="s">
        <v>79</v>
      </c>
      <c r="K115" t="s">
        <v>80</v>
      </c>
      <c r="L115">
        <v>70</v>
      </c>
      <c r="M115" t="s">
        <v>310</v>
      </c>
      <c r="N115" s="2">
        <v>70</v>
      </c>
      <c r="O115" s="2"/>
      <c r="P115" s="2"/>
      <c r="Q115" s="2"/>
      <c r="R115" s="2"/>
      <c r="S115" t="s">
        <v>82</v>
      </c>
      <c r="T115">
        <v>1.5</v>
      </c>
      <c r="U115">
        <v>1</v>
      </c>
      <c r="V115">
        <v>3.6</v>
      </c>
      <c r="W115">
        <v>0.8</v>
      </c>
      <c r="AS115">
        <v>30</v>
      </c>
      <c r="AU115" t="s">
        <v>223</v>
      </c>
      <c r="AV115" t="s">
        <v>224</v>
      </c>
      <c r="AW115" t="s">
        <v>137</v>
      </c>
      <c r="AX115" t="s">
        <v>88</v>
      </c>
      <c r="AY115" t="s">
        <v>89</v>
      </c>
      <c r="AZ115" t="s">
        <v>238</v>
      </c>
      <c r="BA115" t="s">
        <v>110</v>
      </c>
      <c r="BB115" t="s">
        <v>557</v>
      </c>
      <c r="BC115" t="s">
        <v>558</v>
      </c>
      <c r="BD115">
        <v>0.16</v>
      </c>
      <c r="BE115">
        <v>0.16</v>
      </c>
      <c r="BF115">
        <v>0.28000000000000003</v>
      </c>
      <c r="BG115">
        <v>0.28000000000000003</v>
      </c>
      <c r="BH115">
        <v>0.18</v>
      </c>
      <c r="BI115">
        <v>0.18</v>
      </c>
      <c r="BJ115">
        <v>0.19</v>
      </c>
      <c r="BK115">
        <v>0.19</v>
      </c>
      <c r="BL115">
        <v>10</v>
      </c>
      <c r="BR115">
        <v>0</v>
      </c>
      <c r="BS115">
        <v>0.25</v>
      </c>
      <c r="BT115">
        <v>0.5</v>
      </c>
      <c r="BU115">
        <v>0.75</v>
      </c>
      <c r="BV115">
        <v>0.9</v>
      </c>
    </row>
    <row r="116" spans="1:74" x14ac:dyDescent="0.25">
      <c r="A116" t="s">
        <v>74</v>
      </c>
      <c r="B116" t="s">
        <v>75</v>
      </c>
      <c r="C116">
        <v>9</v>
      </c>
      <c r="D116">
        <v>9</v>
      </c>
      <c r="E116">
        <v>172</v>
      </c>
      <c r="F116" t="s">
        <v>220</v>
      </c>
      <c r="G116" t="s">
        <v>221</v>
      </c>
      <c r="H116">
        <v>2017</v>
      </c>
      <c r="I116" t="s">
        <v>78</v>
      </c>
      <c r="J116" t="s">
        <v>79</v>
      </c>
      <c r="K116" t="s">
        <v>80</v>
      </c>
      <c r="L116">
        <v>70</v>
      </c>
      <c r="M116" t="s">
        <v>310</v>
      </c>
      <c r="N116" s="2">
        <v>70</v>
      </c>
      <c r="O116" s="2"/>
      <c r="P116" s="2"/>
      <c r="Q116" s="2"/>
      <c r="R116" s="2"/>
      <c r="S116" t="s">
        <v>82</v>
      </c>
      <c r="T116">
        <v>1.5</v>
      </c>
      <c r="U116">
        <v>1</v>
      </c>
      <c r="V116">
        <v>3.6</v>
      </c>
      <c r="W116">
        <v>0.8</v>
      </c>
      <c r="AS116">
        <v>30</v>
      </c>
      <c r="AU116" t="s">
        <v>223</v>
      </c>
      <c r="AV116" t="s">
        <v>224</v>
      </c>
      <c r="AW116" t="s">
        <v>137</v>
      </c>
      <c r="AX116" t="s">
        <v>88</v>
      </c>
      <c r="AY116" t="s">
        <v>89</v>
      </c>
      <c r="AZ116" t="s">
        <v>238</v>
      </c>
      <c r="BA116" t="s">
        <v>110</v>
      </c>
      <c r="BB116" t="s">
        <v>559</v>
      </c>
      <c r="BC116" t="s">
        <v>560</v>
      </c>
      <c r="BD116">
        <v>0.17</v>
      </c>
      <c r="BE116">
        <v>0.17</v>
      </c>
      <c r="BF116">
        <v>0.24</v>
      </c>
      <c r="BG116">
        <v>0.24</v>
      </c>
      <c r="BH116">
        <v>0.18</v>
      </c>
      <c r="BI116">
        <v>0.18</v>
      </c>
      <c r="BJ116">
        <v>0.22</v>
      </c>
      <c r="BK116">
        <v>0.22</v>
      </c>
      <c r="BL116">
        <v>10</v>
      </c>
      <c r="BR116">
        <v>0</v>
      </c>
      <c r="BS116">
        <v>0.25</v>
      </c>
      <c r="BT116">
        <v>0.5</v>
      </c>
      <c r="BU116">
        <v>0.75</v>
      </c>
      <c r="BV116">
        <v>0.9</v>
      </c>
    </row>
    <row r="117" spans="1:74" x14ac:dyDescent="0.25">
      <c r="A117" t="s">
        <v>74</v>
      </c>
      <c r="B117" t="s">
        <v>75</v>
      </c>
      <c r="C117">
        <v>9</v>
      </c>
      <c r="D117">
        <v>9</v>
      </c>
      <c r="E117">
        <v>173</v>
      </c>
      <c r="F117" t="s">
        <v>220</v>
      </c>
      <c r="G117" t="s">
        <v>221</v>
      </c>
      <c r="H117">
        <v>2017</v>
      </c>
      <c r="I117" t="s">
        <v>78</v>
      </c>
      <c r="J117" t="s">
        <v>79</v>
      </c>
      <c r="K117" t="s">
        <v>80</v>
      </c>
      <c r="L117">
        <v>70</v>
      </c>
      <c r="M117" t="s">
        <v>310</v>
      </c>
      <c r="N117" s="2">
        <v>70</v>
      </c>
      <c r="O117" s="2"/>
      <c r="P117" s="2"/>
      <c r="Q117" s="2"/>
      <c r="R117" s="2"/>
      <c r="S117" t="s">
        <v>82</v>
      </c>
      <c r="T117">
        <v>1.5</v>
      </c>
      <c r="U117">
        <v>1</v>
      </c>
      <c r="V117">
        <v>3.6</v>
      </c>
      <c r="W117">
        <v>0.8</v>
      </c>
      <c r="AS117">
        <v>30</v>
      </c>
      <c r="AU117" t="s">
        <v>223</v>
      </c>
      <c r="AV117" t="s">
        <v>224</v>
      </c>
      <c r="AW117" t="s">
        <v>137</v>
      </c>
      <c r="AX117" t="s">
        <v>88</v>
      </c>
      <c r="AY117" t="s">
        <v>89</v>
      </c>
      <c r="AZ117" t="s">
        <v>238</v>
      </c>
      <c r="BA117" t="s">
        <v>110</v>
      </c>
      <c r="BB117" t="s">
        <v>561</v>
      </c>
      <c r="BC117" t="s">
        <v>562</v>
      </c>
      <c r="BD117">
        <v>-0.88</v>
      </c>
      <c r="BE117">
        <v>-0.88</v>
      </c>
      <c r="BF117">
        <v>0.15</v>
      </c>
      <c r="BG117">
        <v>0.15</v>
      </c>
      <c r="BH117">
        <v>-0.87</v>
      </c>
      <c r="BI117">
        <v>-0.87</v>
      </c>
      <c r="BJ117">
        <v>0.15</v>
      </c>
      <c r="BK117">
        <v>0.15</v>
      </c>
      <c r="BL117">
        <v>10</v>
      </c>
      <c r="BR117">
        <v>0</v>
      </c>
      <c r="BS117">
        <v>0.25</v>
      </c>
      <c r="BT117">
        <v>0.5</v>
      </c>
      <c r="BU117">
        <v>0.75</v>
      </c>
      <c r="BV117">
        <v>0.9</v>
      </c>
    </row>
    <row r="118" spans="1:74" x14ac:dyDescent="0.25">
      <c r="A118" t="s">
        <v>74</v>
      </c>
      <c r="B118" t="s">
        <v>75</v>
      </c>
      <c r="C118">
        <v>9</v>
      </c>
      <c r="D118">
        <v>9</v>
      </c>
      <c r="E118">
        <v>174</v>
      </c>
      <c r="F118" t="s">
        <v>220</v>
      </c>
      <c r="G118" t="s">
        <v>221</v>
      </c>
      <c r="H118">
        <v>2017</v>
      </c>
      <c r="I118" t="s">
        <v>78</v>
      </c>
      <c r="J118" t="s">
        <v>79</v>
      </c>
      <c r="K118" t="s">
        <v>80</v>
      </c>
      <c r="L118">
        <v>70</v>
      </c>
      <c r="M118" t="s">
        <v>310</v>
      </c>
      <c r="N118" s="2">
        <v>70</v>
      </c>
      <c r="O118" s="2"/>
      <c r="P118" s="2"/>
      <c r="Q118" s="2"/>
      <c r="R118" s="2"/>
      <c r="S118" t="s">
        <v>82</v>
      </c>
      <c r="T118">
        <v>1.5</v>
      </c>
      <c r="U118">
        <v>1</v>
      </c>
      <c r="V118">
        <v>3.6</v>
      </c>
      <c r="W118">
        <v>0.8</v>
      </c>
      <c r="AS118">
        <v>30</v>
      </c>
      <c r="AU118" t="s">
        <v>223</v>
      </c>
      <c r="AV118" t="s">
        <v>224</v>
      </c>
      <c r="AW118" t="s">
        <v>137</v>
      </c>
      <c r="AX118" t="s">
        <v>88</v>
      </c>
      <c r="AY118" t="s">
        <v>89</v>
      </c>
      <c r="AZ118" t="s">
        <v>238</v>
      </c>
      <c r="BA118" t="s">
        <v>110</v>
      </c>
      <c r="BB118" t="s">
        <v>563</v>
      </c>
      <c r="BC118" t="s">
        <v>564</v>
      </c>
      <c r="BD118">
        <v>-0.81</v>
      </c>
      <c r="BE118">
        <v>-0.81</v>
      </c>
      <c r="BF118">
        <v>0.14000000000000001</v>
      </c>
      <c r="BG118">
        <v>0.14000000000000001</v>
      </c>
      <c r="BH118">
        <v>-0.89</v>
      </c>
      <c r="BI118">
        <v>-0.89</v>
      </c>
      <c r="BJ118">
        <v>0.17</v>
      </c>
      <c r="BK118">
        <v>0.17</v>
      </c>
      <c r="BL118">
        <v>10</v>
      </c>
      <c r="BQ118" t="s">
        <v>240</v>
      </c>
      <c r="BR118">
        <v>0</v>
      </c>
      <c r="BS118">
        <v>0.25</v>
      </c>
      <c r="BT118">
        <v>0.5</v>
      </c>
      <c r="BU118">
        <v>0.75</v>
      </c>
      <c r="BV118">
        <v>0.9</v>
      </c>
    </row>
    <row r="119" spans="1:74" x14ac:dyDescent="0.25">
      <c r="A119" t="s">
        <v>74</v>
      </c>
      <c r="B119" t="s">
        <v>75</v>
      </c>
      <c r="C119">
        <v>9</v>
      </c>
      <c r="D119">
        <v>9</v>
      </c>
      <c r="E119">
        <v>175</v>
      </c>
      <c r="F119" t="s">
        <v>220</v>
      </c>
      <c r="G119" t="s">
        <v>221</v>
      </c>
      <c r="H119">
        <v>2017</v>
      </c>
      <c r="I119" t="s">
        <v>78</v>
      </c>
      <c r="J119" t="s">
        <v>79</v>
      </c>
      <c r="K119" t="s">
        <v>80</v>
      </c>
      <c r="L119">
        <v>70</v>
      </c>
      <c r="M119" t="s">
        <v>310</v>
      </c>
      <c r="N119" s="2">
        <v>70</v>
      </c>
      <c r="O119" s="2"/>
      <c r="P119" s="2"/>
      <c r="Q119" s="2"/>
      <c r="R119" s="2"/>
      <c r="S119" t="s">
        <v>82</v>
      </c>
      <c r="T119">
        <v>1.5</v>
      </c>
      <c r="U119">
        <v>1</v>
      </c>
      <c r="V119">
        <v>3.6</v>
      </c>
      <c r="W119">
        <v>0.8</v>
      </c>
      <c r="AS119">
        <v>30</v>
      </c>
      <c r="AU119" t="s">
        <v>223</v>
      </c>
      <c r="AV119" t="s">
        <v>224</v>
      </c>
      <c r="AW119" t="s">
        <v>137</v>
      </c>
      <c r="AX119" t="s">
        <v>88</v>
      </c>
      <c r="AY119" t="s">
        <v>89</v>
      </c>
      <c r="AZ119" t="s">
        <v>238</v>
      </c>
      <c r="BA119" t="s">
        <v>110</v>
      </c>
      <c r="BB119" t="s">
        <v>565</v>
      </c>
      <c r="BC119" t="s">
        <v>565</v>
      </c>
      <c r="BD119">
        <v>0.49</v>
      </c>
      <c r="BE119">
        <v>0.49</v>
      </c>
      <c r="BF119">
        <v>0.32</v>
      </c>
      <c r="BG119">
        <v>0.32</v>
      </c>
      <c r="BH119">
        <v>0.49</v>
      </c>
      <c r="BI119">
        <v>0.49</v>
      </c>
      <c r="BJ119">
        <v>0.28000000000000003</v>
      </c>
      <c r="BK119">
        <v>0.28000000000000003</v>
      </c>
      <c r="BL119">
        <v>10</v>
      </c>
      <c r="BR119">
        <v>0</v>
      </c>
      <c r="BS119">
        <v>0.25</v>
      </c>
      <c r="BT119">
        <v>0.5</v>
      </c>
      <c r="BU119">
        <v>0.75</v>
      </c>
      <c r="BV119">
        <v>0.9</v>
      </c>
    </row>
    <row r="120" spans="1:74" x14ac:dyDescent="0.25">
      <c r="A120" t="s">
        <v>74</v>
      </c>
      <c r="B120" t="s">
        <v>75</v>
      </c>
      <c r="C120">
        <v>9</v>
      </c>
      <c r="D120">
        <v>9</v>
      </c>
      <c r="E120">
        <v>176</v>
      </c>
      <c r="F120" t="s">
        <v>220</v>
      </c>
      <c r="G120" t="s">
        <v>221</v>
      </c>
      <c r="H120">
        <v>2017</v>
      </c>
      <c r="I120" t="s">
        <v>78</v>
      </c>
      <c r="J120" t="s">
        <v>79</v>
      </c>
      <c r="K120" t="s">
        <v>80</v>
      </c>
      <c r="L120">
        <v>70</v>
      </c>
      <c r="M120" t="s">
        <v>310</v>
      </c>
      <c r="N120" s="2">
        <v>70</v>
      </c>
      <c r="O120" s="2"/>
      <c r="P120" s="2"/>
      <c r="Q120" s="2"/>
      <c r="R120" s="2"/>
      <c r="S120" t="s">
        <v>82</v>
      </c>
      <c r="T120">
        <v>1.5</v>
      </c>
      <c r="U120">
        <v>1</v>
      </c>
      <c r="V120">
        <v>3.6</v>
      </c>
      <c r="W120">
        <v>0.8</v>
      </c>
      <c r="AS120">
        <v>30</v>
      </c>
      <c r="AU120" t="s">
        <v>223</v>
      </c>
      <c r="AV120" t="s">
        <v>224</v>
      </c>
      <c r="AW120" t="s">
        <v>137</v>
      </c>
      <c r="AX120" t="s">
        <v>88</v>
      </c>
      <c r="AY120" t="s">
        <v>89</v>
      </c>
      <c r="AZ120" t="s">
        <v>238</v>
      </c>
      <c r="BA120" t="s">
        <v>110</v>
      </c>
      <c r="BB120" s="22" t="s">
        <v>566</v>
      </c>
      <c r="BC120" t="s">
        <v>566</v>
      </c>
      <c r="BD120">
        <v>0.47</v>
      </c>
      <c r="BE120">
        <v>0.47</v>
      </c>
      <c r="BF120">
        <v>0.28000000000000003</v>
      </c>
      <c r="BG120">
        <v>0.28000000000000003</v>
      </c>
      <c r="BH120">
        <v>0.52</v>
      </c>
      <c r="BI120">
        <v>0.52</v>
      </c>
      <c r="BJ120">
        <v>0.25</v>
      </c>
      <c r="BK120">
        <v>0.25</v>
      </c>
      <c r="BL120">
        <v>10</v>
      </c>
      <c r="BR120">
        <v>0</v>
      </c>
      <c r="BS120">
        <v>0.25</v>
      </c>
      <c r="BT120">
        <v>0.5</v>
      </c>
      <c r="BU120">
        <v>0.75</v>
      </c>
      <c r="BV120">
        <v>0.9</v>
      </c>
    </row>
    <row r="121" spans="1:74" x14ac:dyDescent="0.25">
      <c r="A121" t="s">
        <v>74</v>
      </c>
      <c r="B121" t="s">
        <v>75</v>
      </c>
      <c r="C121">
        <v>9</v>
      </c>
      <c r="D121">
        <v>9</v>
      </c>
      <c r="E121">
        <v>177</v>
      </c>
      <c r="F121" t="s">
        <v>220</v>
      </c>
      <c r="G121" t="s">
        <v>221</v>
      </c>
      <c r="H121">
        <v>2017</v>
      </c>
      <c r="I121" t="s">
        <v>78</v>
      </c>
      <c r="J121" t="s">
        <v>79</v>
      </c>
      <c r="K121" t="s">
        <v>80</v>
      </c>
      <c r="L121">
        <v>70</v>
      </c>
      <c r="M121" t="s">
        <v>310</v>
      </c>
      <c r="N121" s="2">
        <v>70</v>
      </c>
      <c r="O121" s="2"/>
      <c r="P121" s="2"/>
      <c r="Q121" s="2"/>
      <c r="R121" s="2"/>
      <c r="S121" t="s">
        <v>82</v>
      </c>
      <c r="T121">
        <v>1.5</v>
      </c>
      <c r="U121">
        <v>1</v>
      </c>
      <c r="V121">
        <v>3.6</v>
      </c>
      <c r="W121">
        <v>0.8</v>
      </c>
      <c r="AS121">
        <v>30</v>
      </c>
      <c r="AU121" t="s">
        <v>223</v>
      </c>
      <c r="AV121" t="s">
        <v>224</v>
      </c>
      <c r="AW121" t="s">
        <v>137</v>
      </c>
      <c r="AX121" t="s">
        <v>88</v>
      </c>
      <c r="AY121" t="s">
        <v>89</v>
      </c>
      <c r="AZ121" t="s">
        <v>238</v>
      </c>
      <c r="BA121" t="s">
        <v>110</v>
      </c>
      <c r="BB121" s="22" t="s">
        <v>567</v>
      </c>
      <c r="BC121" t="s">
        <v>568</v>
      </c>
      <c r="BD121">
        <v>-0.15</v>
      </c>
      <c r="BE121">
        <v>-0.15</v>
      </c>
      <c r="BF121">
        <v>0.13</v>
      </c>
      <c r="BG121">
        <v>0.13</v>
      </c>
      <c r="BH121">
        <v>-0.09</v>
      </c>
      <c r="BI121">
        <v>-0.09</v>
      </c>
      <c r="BJ121">
        <v>0.17</v>
      </c>
      <c r="BK121">
        <v>0.17</v>
      </c>
      <c r="BL121">
        <v>10</v>
      </c>
      <c r="BR121">
        <v>0</v>
      </c>
      <c r="BS121">
        <v>0.25</v>
      </c>
      <c r="BT121">
        <v>0.5</v>
      </c>
      <c r="BU121">
        <v>0.75</v>
      </c>
      <c r="BV121">
        <v>0.9</v>
      </c>
    </row>
    <row r="122" spans="1:74" x14ac:dyDescent="0.25">
      <c r="A122" t="s">
        <v>74</v>
      </c>
      <c r="B122" t="s">
        <v>75</v>
      </c>
      <c r="C122">
        <v>9</v>
      </c>
      <c r="D122">
        <v>9</v>
      </c>
      <c r="E122">
        <v>178</v>
      </c>
      <c r="F122" t="s">
        <v>220</v>
      </c>
      <c r="G122" t="s">
        <v>221</v>
      </c>
      <c r="H122">
        <v>2017</v>
      </c>
      <c r="I122" t="s">
        <v>78</v>
      </c>
      <c r="J122" t="s">
        <v>79</v>
      </c>
      <c r="K122" t="s">
        <v>80</v>
      </c>
      <c r="L122">
        <v>70</v>
      </c>
      <c r="M122" t="s">
        <v>310</v>
      </c>
      <c r="N122" s="2">
        <v>70</v>
      </c>
      <c r="O122" s="2"/>
      <c r="P122" s="2"/>
      <c r="Q122" s="2"/>
      <c r="R122" s="2"/>
      <c r="S122" t="s">
        <v>82</v>
      </c>
      <c r="T122">
        <v>1.5</v>
      </c>
      <c r="U122">
        <v>1</v>
      </c>
      <c r="V122">
        <v>3.6</v>
      </c>
      <c r="W122">
        <v>0.8</v>
      </c>
      <c r="AS122">
        <v>30</v>
      </c>
      <c r="AU122" t="s">
        <v>223</v>
      </c>
      <c r="AV122" t="s">
        <v>224</v>
      </c>
      <c r="AW122" t="s">
        <v>137</v>
      </c>
      <c r="AX122" t="s">
        <v>88</v>
      </c>
      <c r="AY122" t="s">
        <v>89</v>
      </c>
      <c r="AZ122" t="s">
        <v>238</v>
      </c>
      <c r="BA122" t="s">
        <v>110</v>
      </c>
      <c r="BB122" s="22" t="s">
        <v>569</v>
      </c>
      <c r="BC122" t="s">
        <v>570</v>
      </c>
      <c r="BD122">
        <v>-0.08</v>
      </c>
      <c r="BE122">
        <v>-0.08</v>
      </c>
      <c r="BF122">
        <v>7.0000000000000007E-2</v>
      </c>
      <c r="BG122">
        <v>7.0000000000000007E-2</v>
      </c>
      <c r="BH122">
        <v>-7.0000000000000007E-2</v>
      </c>
      <c r="BI122">
        <v>-7.0000000000000007E-2</v>
      </c>
      <c r="BJ122">
        <v>0.18</v>
      </c>
      <c r="BK122">
        <v>0.18</v>
      </c>
      <c r="BL122">
        <v>10</v>
      </c>
      <c r="BR122">
        <v>0</v>
      </c>
      <c r="BS122">
        <v>0.25</v>
      </c>
      <c r="BT122">
        <v>0.5</v>
      </c>
      <c r="BU122">
        <v>0.75</v>
      </c>
      <c r="BV122">
        <v>0.9</v>
      </c>
    </row>
    <row r="123" spans="1:74" x14ac:dyDescent="0.25">
      <c r="A123" t="s">
        <v>74</v>
      </c>
      <c r="B123" t="s">
        <v>75</v>
      </c>
      <c r="C123">
        <v>9</v>
      </c>
      <c r="D123">
        <v>9</v>
      </c>
      <c r="E123">
        <v>179</v>
      </c>
      <c r="F123" t="s">
        <v>220</v>
      </c>
      <c r="G123" t="s">
        <v>221</v>
      </c>
      <c r="H123">
        <v>2017</v>
      </c>
      <c r="I123" t="s">
        <v>78</v>
      </c>
      <c r="J123" t="s">
        <v>79</v>
      </c>
      <c r="K123" t="s">
        <v>80</v>
      </c>
      <c r="L123">
        <v>70</v>
      </c>
      <c r="M123" t="s">
        <v>310</v>
      </c>
      <c r="N123" s="2">
        <v>70</v>
      </c>
      <c r="O123" s="2"/>
      <c r="P123" s="2"/>
      <c r="Q123" s="2"/>
      <c r="R123" s="2"/>
      <c r="S123" t="s">
        <v>82</v>
      </c>
      <c r="T123">
        <v>1.5</v>
      </c>
      <c r="U123">
        <v>1</v>
      </c>
      <c r="V123">
        <v>3.6</v>
      </c>
      <c r="W123">
        <v>0.8</v>
      </c>
      <c r="AS123">
        <v>30</v>
      </c>
      <c r="AU123" t="s">
        <v>223</v>
      </c>
      <c r="AV123" t="s">
        <v>224</v>
      </c>
      <c r="AW123" t="s">
        <v>137</v>
      </c>
      <c r="AX123" t="s">
        <v>88</v>
      </c>
      <c r="AY123" t="s">
        <v>89</v>
      </c>
      <c r="AZ123" t="s">
        <v>238</v>
      </c>
      <c r="BA123" t="s">
        <v>110</v>
      </c>
      <c r="BB123" s="22" t="s">
        <v>571</v>
      </c>
      <c r="BC123" t="s">
        <v>572</v>
      </c>
      <c r="BD123">
        <v>0.16</v>
      </c>
      <c r="BE123">
        <v>0.16</v>
      </c>
      <c r="BF123">
        <v>0.19</v>
      </c>
      <c r="BG123">
        <v>0.19</v>
      </c>
      <c r="BH123">
        <v>0.17</v>
      </c>
      <c r="BI123">
        <v>0.17</v>
      </c>
      <c r="BJ123">
        <v>0.11</v>
      </c>
      <c r="BK123">
        <v>0.11</v>
      </c>
      <c r="BL123">
        <v>10</v>
      </c>
      <c r="BR123">
        <v>0</v>
      </c>
      <c r="BS123">
        <v>0.25</v>
      </c>
      <c r="BT123">
        <v>0.5</v>
      </c>
      <c r="BU123">
        <v>0.75</v>
      </c>
      <c r="BV123">
        <v>0.9</v>
      </c>
    </row>
    <row r="124" spans="1:74" x14ac:dyDescent="0.25">
      <c r="A124" t="s">
        <v>74</v>
      </c>
      <c r="B124" t="s">
        <v>75</v>
      </c>
      <c r="C124">
        <v>9</v>
      </c>
      <c r="D124">
        <v>9</v>
      </c>
      <c r="E124">
        <v>180</v>
      </c>
      <c r="F124" t="s">
        <v>220</v>
      </c>
      <c r="G124" t="s">
        <v>221</v>
      </c>
      <c r="H124">
        <v>2017</v>
      </c>
      <c r="I124" t="s">
        <v>78</v>
      </c>
      <c r="J124" t="s">
        <v>79</v>
      </c>
      <c r="K124" t="s">
        <v>80</v>
      </c>
      <c r="L124">
        <v>70</v>
      </c>
      <c r="M124" t="s">
        <v>310</v>
      </c>
      <c r="N124" s="2">
        <v>70</v>
      </c>
      <c r="O124" s="2"/>
      <c r="P124" s="2"/>
      <c r="Q124" s="2"/>
      <c r="R124" s="2"/>
      <c r="S124" t="s">
        <v>82</v>
      </c>
      <c r="T124">
        <v>1.5</v>
      </c>
      <c r="U124">
        <v>1</v>
      </c>
      <c r="V124">
        <v>3.6</v>
      </c>
      <c r="W124">
        <v>0.8</v>
      </c>
      <c r="AS124">
        <v>30</v>
      </c>
      <c r="AU124" t="s">
        <v>223</v>
      </c>
      <c r="AV124" t="s">
        <v>224</v>
      </c>
      <c r="AW124" t="s">
        <v>137</v>
      </c>
      <c r="AX124" t="s">
        <v>88</v>
      </c>
      <c r="AY124" t="s">
        <v>89</v>
      </c>
      <c r="AZ124" t="s">
        <v>238</v>
      </c>
      <c r="BA124" t="s">
        <v>110</v>
      </c>
      <c r="BB124" s="22" t="s">
        <v>573</v>
      </c>
      <c r="BC124" t="s">
        <v>574</v>
      </c>
      <c r="BD124">
        <v>0.15</v>
      </c>
      <c r="BE124">
        <v>0.15</v>
      </c>
      <c r="BF124">
        <v>0.16</v>
      </c>
      <c r="BG124">
        <v>0.16</v>
      </c>
      <c r="BH124">
        <v>0.18</v>
      </c>
      <c r="BI124">
        <v>0.18</v>
      </c>
      <c r="BJ124">
        <v>0.09</v>
      </c>
      <c r="BK124">
        <v>0.09</v>
      </c>
      <c r="BL124">
        <v>10</v>
      </c>
      <c r="BR124">
        <v>0</v>
      </c>
      <c r="BS124">
        <v>0.25</v>
      </c>
      <c r="BT124">
        <v>0.5</v>
      </c>
      <c r="BU124">
        <v>0.75</v>
      </c>
      <c r="BV124">
        <v>0.9</v>
      </c>
    </row>
    <row r="125" spans="1:74" x14ac:dyDescent="0.25">
      <c r="A125" t="s">
        <v>74</v>
      </c>
      <c r="B125" t="s">
        <v>75</v>
      </c>
      <c r="C125">
        <v>9</v>
      </c>
      <c r="D125">
        <v>9</v>
      </c>
      <c r="E125">
        <v>181</v>
      </c>
      <c r="F125" t="s">
        <v>220</v>
      </c>
      <c r="G125" t="s">
        <v>221</v>
      </c>
      <c r="H125">
        <v>2017</v>
      </c>
      <c r="I125" t="s">
        <v>78</v>
      </c>
      <c r="J125" t="s">
        <v>79</v>
      </c>
      <c r="K125" t="s">
        <v>80</v>
      </c>
      <c r="L125">
        <v>70</v>
      </c>
      <c r="M125" t="s">
        <v>310</v>
      </c>
      <c r="N125" s="2">
        <v>70</v>
      </c>
      <c r="O125" s="2"/>
      <c r="P125" s="2"/>
      <c r="Q125" s="2"/>
      <c r="R125" s="2"/>
      <c r="S125" t="s">
        <v>82</v>
      </c>
      <c r="T125">
        <v>1.5</v>
      </c>
      <c r="U125">
        <v>1</v>
      </c>
      <c r="V125">
        <v>3.6</v>
      </c>
      <c r="W125">
        <v>0.8</v>
      </c>
      <c r="AS125">
        <v>30</v>
      </c>
      <c r="AU125" t="s">
        <v>223</v>
      </c>
      <c r="AV125" t="s">
        <v>224</v>
      </c>
      <c r="AW125" t="s">
        <v>137</v>
      </c>
      <c r="AX125" t="s">
        <v>88</v>
      </c>
      <c r="AY125" t="s">
        <v>89</v>
      </c>
      <c r="AZ125" t="s">
        <v>238</v>
      </c>
      <c r="BA125" t="s">
        <v>110</v>
      </c>
      <c r="BB125" s="22" t="s">
        <v>575</v>
      </c>
      <c r="BC125" t="s">
        <v>575</v>
      </c>
      <c r="BD125">
        <v>-0.89</v>
      </c>
      <c r="BE125">
        <v>-0.89</v>
      </c>
      <c r="BF125">
        <v>0.06</v>
      </c>
      <c r="BG125">
        <v>0.06</v>
      </c>
      <c r="BH125">
        <v>-0.77</v>
      </c>
      <c r="BI125">
        <v>-0.77</v>
      </c>
      <c r="BJ125">
        <v>0.04</v>
      </c>
      <c r="BK125">
        <v>0.04</v>
      </c>
      <c r="BL125">
        <v>10</v>
      </c>
      <c r="BR125">
        <v>0</v>
      </c>
      <c r="BS125">
        <v>0.25</v>
      </c>
      <c r="BT125">
        <v>0.5</v>
      </c>
      <c r="BU125">
        <v>0.75</v>
      </c>
      <c r="BV125">
        <v>0.9</v>
      </c>
    </row>
    <row r="126" spans="1:74" x14ac:dyDescent="0.25">
      <c r="A126" t="s">
        <v>74</v>
      </c>
      <c r="B126" t="s">
        <v>75</v>
      </c>
      <c r="C126">
        <v>9</v>
      </c>
      <c r="D126">
        <v>9</v>
      </c>
      <c r="E126">
        <v>182</v>
      </c>
      <c r="F126" t="s">
        <v>220</v>
      </c>
      <c r="G126" t="s">
        <v>221</v>
      </c>
      <c r="H126">
        <v>2017</v>
      </c>
      <c r="I126" t="s">
        <v>78</v>
      </c>
      <c r="J126" t="s">
        <v>79</v>
      </c>
      <c r="K126" t="s">
        <v>80</v>
      </c>
      <c r="L126">
        <v>70</v>
      </c>
      <c r="M126" t="s">
        <v>310</v>
      </c>
      <c r="N126" s="2">
        <v>70</v>
      </c>
      <c r="O126" s="2"/>
      <c r="P126" s="2"/>
      <c r="Q126" s="2"/>
      <c r="R126" s="2"/>
      <c r="S126" t="s">
        <v>82</v>
      </c>
      <c r="T126">
        <v>1.5</v>
      </c>
      <c r="U126">
        <v>1</v>
      </c>
      <c r="V126">
        <v>3.6</v>
      </c>
      <c r="W126">
        <v>0.8</v>
      </c>
      <c r="AS126">
        <v>30</v>
      </c>
      <c r="AU126" t="s">
        <v>223</v>
      </c>
      <c r="AV126" t="s">
        <v>224</v>
      </c>
      <c r="AW126" t="s">
        <v>137</v>
      </c>
      <c r="AX126" t="s">
        <v>88</v>
      </c>
      <c r="AY126" t="s">
        <v>89</v>
      </c>
      <c r="AZ126" t="s">
        <v>238</v>
      </c>
      <c r="BA126" t="s">
        <v>110</v>
      </c>
      <c r="BB126" s="22" t="s">
        <v>576</v>
      </c>
      <c r="BC126" t="s">
        <v>576</v>
      </c>
      <c r="BD126">
        <v>-0.68</v>
      </c>
      <c r="BE126">
        <v>-0.68</v>
      </c>
      <c r="BF126">
        <v>0.04</v>
      </c>
      <c r="BG126">
        <v>0.04</v>
      </c>
      <c r="BH126">
        <v>-0.68</v>
      </c>
      <c r="BI126">
        <v>-0.68</v>
      </c>
      <c r="BJ126">
        <v>0.05</v>
      </c>
      <c r="BK126">
        <v>0.05</v>
      </c>
      <c r="BL126">
        <v>10</v>
      </c>
      <c r="BR126">
        <v>0</v>
      </c>
      <c r="BS126">
        <v>0.25</v>
      </c>
      <c r="BT126">
        <v>0.5</v>
      </c>
      <c r="BU126">
        <v>0.75</v>
      </c>
      <c r="BV126">
        <v>0.9</v>
      </c>
    </row>
    <row r="127" spans="1:74" x14ac:dyDescent="0.25">
      <c r="A127" t="s">
        <v>74</v>
      </c>
      <c r="B127" t="s">
        <v>75</v>
      </c>
      <c r="C127">
        <v>9</v>
      </c>
      <c r="D127">
        <v>9</v>
      </c>
      <c r="E127">
        <v>183</v>
      </c>
      <c r="F127" t="s">
        <v>220</v>
      </c>
      <c r="G127" t="s">
        <v>221</v>
      </c>
      <c r="H127">
        <v>2017</v>
      </c>
      <c r="I127" t="s">
        <v>78</v>
      </c>
      <c r="J127" t="s">
        <v>79</v>
      </c>
      <c r="K127" t="s">
        <v>80</v>
      </c>
      <c r="L127">
        <v>70</v>
      </c>
      <c r="M127" t="s">
        <v>310</v>
      </c>
      <c r="N127" s="2">
        <v>70</v>
      </c>
      <c r="O127" s="2"/>
      <c r="P127" s="2"/>
      <c r="Q127" s="2"/>
      <c r="R127" s="2"/>
      <c r="S127" t="s">
        <v>82</v>
      </c>
      <c r="T127">
        <v>1.5</v>
      </c>
      <c r="U127">
        <v>1</v>
      </c>
      <c r="V127">
        <v>3.6</v>
      </c>
      <c r="W127">
        <v>0.8</v>
      </c>
      <c r="AS127">
        <v>30</v>
      </c>
      <c r="AU127" t="s">
        <v>223</v>
      </c>
      <c r="AV127" t="s">
        <v>224</v>
      </c>
      <c r="AW127" t="s">
        <v>137</v>
      </c>
      <c r="AX127" t="s">
        <v>88</v>
      </c>
      <c r="AY127" t="s">
        <v>89</v>
      </c>
      <c r="AZ127" t="s">
        <v>238</v>
      </c>
      <c r="BA127" t="s">
        <v>110</v>
      </c>
      <c r="BB127" s="22" t="s">
        <v>577</v>
      </c>
      <c r="BC127" t="s">
        <v>577</v>
      </c>
      <c r="BD127">
        <v>-0.2</v>
      </c>
      <c r="BE127">
        <v>-0.2</v>
      </c>
      <c r="BF127">
        <v>0.13</v>
      </c>
      <c r="BG127">
        <v>0.13</v>
      </c>
      <c r="BH127">
        <v>-0.03</v>
      </c>
      <c r="BI127">
        <v>-0.03</v>
      </c>
      <c r="BJ127">
        <v>7.0000000000000007E-2</v>
      </c>
      <c r="BK127">
        <v>7.0000000000000007E-2</v>
      </c>
      <c r="BL127">
        <v>10</v>
      </c>
      <c r="BR127">
        <v>0</v>
      </c>
      <c r="BS127">
        <v>0.25</v>
      </c>
      <c r="BT127">
        <v>0.5</v>
      </c>
      <c r="BU127">
        <v>0.75</v>
      </c>
      <c r="BV127">
        <v>0.9</v>
      </c>
    </row>
    <row r="128" spans="1:74" x14ac:dyDescent="0.25">
      <c r="A128" t="s">
        <v>74</v>
      </c>
      <c r="B128" t="s">
        <v>75</v>
      </c>
      <c r="C128">
        <v>9</v>
      </c>
      <c r="D128">
        <v>9</v>
      </c>
      <c r="E128">
        <v>184</v>
      </c>
      <c r="F128" t="s">
        <v>220</v>
      </c>
      <c r="G128" t="s">
        <v>221</v>
      </c>
      <c r="H128">
        <v>2017</v>
      </c>
      <c r="I128" t="s">
        <v>78</v>
      </c>
      <c r="J128" t="s">
        <v>79</v>
      </c>
      <c r="K128" t="s">
        <v>80</v>
      </c>
      <c r="L128">
        <v>70</v>
      </c>
      <c r="M128" t="s">
        <v>310</v>
      </c>
      <c r="N128" s="2">
        <v>70</v>
      </c>
      <c r="O128" s="2"/>
      <c r="P128" s="2"/>
      <c r="Q128" s="2"/>
      <c r="R128" s="2"/>
      <c r="S128" t="s">
        <v>82</v>
      </c>
      <c r="T128">
        <v>1.5</v>
      </c>
      <c r="U128">
        <v>1</v>
      </c>
      <c r="V128">
        <v>3.6</v>
      </c>
      <c r="W128">
        <v>0.8</v>
      </c>
      <c r="AS128">
        <v>30</v>
      </c>
      <c r="AU128" t="s">
        <v>223</v>
      </c>
      <c r="AV128" t="s">
        <v>224</v>
      </c>
      <c r="AW128" t="s">
        <v>137</v>
      </c>
      <c r="AX128" t="s">
        <v>88</v>
      </c>
      <c r="AY128" t="s">
        <v>89</v>
      </c>
      <c r="AZ128" t="s">
        <v>238</v>
      </c>
      <c r="BA128" t="s">
        <v>110</v>
      </c>
      <c r="BB128" s="22" t="s">
        <v>578</v>
      </c>
      <c r="BC128" t="s">
        <v>578</v>
      </c>
      <c r="BD128">
        <v>0.09</v>
      </c>
      <c r="BE128">
        <v>0.09</v>
      </c>
      <c r="BF128">
        <v>0.06</v>
      </c>
      <c r="BG128">
        <v>0.06</v>
      </c>
      <c r="BH128">
        <v>7.0000000000000007E-2</v>
      </c>
      <c r="BI128">
        <v>7.0000000000000007E-2</v>
      </c>
      <c r="BJ128">
        <v>0.05</v>
      </c>
      <c r="BK128">
        <v>0.05</v>
      </c>
      <c r="BL128">
        <v>10</v>
      </c>
      <c r="BR128">
        <v>0</v>
      </c>
      <c r="BS128">
        <v>0.25</v>
      </c>
      <c r="BT128">
        <v>0.5</v>
      </c>
      <c r="BU128">
        <v>0.75</v>
      </c>
      <c r="BV128">
        <v>0.9</v>
      </c>
    </row>
    <row r="129" spans="1:74" x14ac:dyDescent="0.25">
      <c r="A129" t="s">
        <v>74</v>
      </c>
      <c r="B129" t="s">
        <v>75</v>
      </c>
      <c r="C129">
        <v>9</v>
      </c>
      <c r="D129">
        <v>9</v>
      </c>
      <c r="E129">
        <v>185</v>
      </c>
      <c r="F129" t="s">
        <v>220</v>
      </c>
      <c r="G129" t="s">
        <v>221</v>
      </c>
      <c r="H129">
        <v>2017</v>
      </c>
      <c r="I129" t="s">
        <v>78</v>
      </c>
      <c r="J129" t="s">
        <v>79</v>
      </c>
      <c r="K129" t="s">
        <v>80</v>
      </c>
      <c r="L129">
        <v>70</v>
      </c>
      <c r="M129" t="s">
        <v>310</v>
      </c>
      <c r="N129" s="2">
        <v>70</v>
      </c>
      <c r="O129" s="2"/>
      <c r="P129" s="2"/>
      <c r="Q129" s="2"/>
      <c r="R129" s="2"/>
      <c r="S129" t="s">
        <v>82</v>
      </c>
      <c r="T129">
        <v>1.5</v>
      </c>
      <c r="U129">
        <v>1</v>
      </c>
      <c r="V129">
        <v>3.6</v>
      </c>
      <c r="W129">
        <v>0.8</v>
      </c>
      <c r="AS129">
        <v>30</v>
      </c>
      <c r="AU129" t="s">
        <v>223</v>
      </c>
      <c r="AV129" t="s">
        <v>224</v>
      </c>
      <c r="AW129" t="s">
        <v>137</v>
      </c>
      <c r="AX129" t="s">
        <v>88</v>
      </c>
      <c r="AY129" t="s">
        <v>89</v>
      </c>
      <c r="AZ129" t="s">
        <v>238</v>
      </c>
      <c r="BA129" t="s">
        <v>110</v>
      </c>
      <c r="BB129" s="22" t="s">
        <v>579</v>
      </c>
      <c r="BC129" t="s">
        <v>580</v>
      </c>
      <c r="BD129">
        <v>-0.99</v>
      </c>
      <c r="BE129">
        <v>-0.99</v>
      </c>
      <c r="BF129">
        <v>0.6</v>
      </c>
      <c r="BG129">
        <v>0.6</v>
      </c>
      <c r="BH129">
        <v>-0.89</v>
      </c>
      <c r="BI129">
        <v>-0.89</v>
      </c>
      <c r="BJ129">
        <v>0.8</v>
      </c>
      <c r="BK129">
        <v>0.8</v>
      </c>
      <c r="BL129">
        <v>10</v>
      </c>
      <c r="BR129">
        <v>0</v>
      </c>
      <c r="BS129">
        <v>0.25</v>
      </c>
      <c r="BT129">
        <v>0.5</v>
      </c>
      <c r="BU129">
        <v>0.75</v>
      </c>
      <c r="BV129">
        <v>0.9</v>
      </c>
    </row>
    <row r="130" spans="1:74" x14ac:dyDescent="0.25">
      <c r="A130" t="s">
        <v>74</v>
      </c>
      <c r="B130" t="s">
        <v>75</v>
      </c>
      <c r="C130">
        <v>9</v>
      </c>
      <c r="D130">
        <v>9</v>
      </c>
      <c r="E130">
        <v>186</v>
      </c>
      <c r="F130" t="s">
        <v>220</v>
      </c>
      <c r="G130" t="s">
        <v>221</v>
      </c>
      <c r="H130">
        <v>2017</v>
      </c>
      <c r="I130" t="s">
        <v>78</v>
      </c>
      <c r="J130" t="s">
        <v>79</v>
      </c>
      <c r="K130" t="s">
        <v>80</v>
      </c>
      <c r="L130">
        <v>70</v>
      </c>
      <c r="M130" t="s">
        <v>310</v>
      </c>
      <c r="N130" s="2">
        <v>70</v>
      </c>
      <c r="O130" s="2"/>
      <c r="P130" s="2"/>
      <c r="Q130" s="2"/>
      <c r="R130" s="2"/>
      <c r="S130" t="s">
        <v>82</v>
      </c>
      <c r="T130">
        <v>1.5</v>
      </c>
      <c r="U130">
        <v>1</v>
      </c>
      <c r="V130">
        <v>3.6</v>
      </c>
      <c r="W130">
        <v>0.8</v>
      </c>
      <c r="AS130">
        <v>30</v>
      </c>
      <c r="AU130" t="s">
        <v>223</v>
      </c>
      <c r="AV130" t="s">
        <v>224</v>
      </c>
      <c r="AW130" t="s">
        <v>137</v>
      </c>
      <c r="AX130" t="s">
        <v>88</v>
      </c>
      <c r="AY130" t="s">
        <v>89</v>
      </c>
      <c r="AZ130" t="s">
        <v>238</v>
      </c>
      <c r="BA130" t="s">
        <v>110</v>
      </c>
      <c r="BB130" s="22" t="s">
        <v>581</v>
      </c>
      <c r="BC130" t="s">
        <v>582</v>
      </c>
      <c r="BD130">
        <v>-0.72</v>
      </c>
      <c r="BE130">
        <v>-0.72</v>
      </c>
      <c r="BF130">
        <v>0.2</v>
      </c>
      <c r="BG130">
        <v>0.2</v>
      </c>
      <c r="BH130">
        <v>-0.76</v>
      </c>
      <c r="BI130">
        <v>-0.76</v>
      </c>
      <c r="BJ130">
        <v>0.2</v>
      </c>
      <c r="BK130">
        <v>0.2</v>
      </c>
      <c r="BL130">
        <v>10</v>
      </c>
      <c r="BR130">
        <v>0</v>
      </c>
      <c r="BS130">
        <v>0.25</v>
      </c>
      <c r="BT130">
        <v>0.5</v>
      </c>
      <c r="BU130">
        <v>0.75</v>
      </c>
      <c r="BV130">
        <v>0.9</v>
      </c>
    </row>
    <row r="131" spans="1:74" x14ac:dyDescent="0.25">
      <c r="A131" t="s">
        <v>74</v>
      </c>
      <c r="B131" t="s">
        <v>75</v>
      </c>
      <c r="C131">
        <v>9</v>
      </c>
      <c r="D131">
        <v>9</v>
      </c>
      <c r="E131">
        <v>187</v>
      </c>
      <c r="F131" t="s">
        <v>220</v>
      </c>
      <c r="G131" t="s">
        <v>221</v>
      </c>
      <c r="H131">
        <v>2017</v>
      </c>
      <c r="I131" t="s">
        <v>78</v>
      </c>
      <c r="J131" t="s">
        <v>79</v>
      </c>
      <c r="K131" t="s">
        <v>80</v>
      </c>
      <c r="L131">
        <v>70</v>
      </c>
      <c r="M131" t="s">
        <v>310</v>
      </c>
      <c r="N131" s="2">
        <v>70</v>
      </c>
      <c r="O131" s="2"/>
      <c r="P131" s="2"/>
      <c r="Q131" s="2"/>
      <c r="R131" s="2"/>
      <c r="S131" t="s">
        <v>82</v>
      </c>
      <c r="T131">
        <v>1.5</v>
      </c>
      <c r="U131">
        <v>1</v>
      </c>
      <c r="V131">
        <v>3.6</v>
      </c>
      <c r="W131">
        <v>0.8</v>
      </c>
      <c r="AS131">
        <v>30</v>
      </c>
      <c r="AU131" t="s">
        <v>223</v>
      </c>
      <c r="AV131" t="s">
        <v>224</v>
      </c>
      <c r="AW131" t="s">
        <v>137</v>
      </c>
      <c r="AX131" t="s">
        <v>88</v>
      </c>
      <c r="AY131" t="s">
        <v>89</v>
      </c>
      <c r="AZ131" t="s">
        <v>238</v>
      </c>
      <c r="BA131" t="s">
        <v>110</v>
      </c>
      <c r="BB131" s="22" t="s">
        <v>583</v>
      </c>
      <c r="BC131" t="s">
        <v>584</v>
      </c>
      <c r="BD131">
        <v>0.11</v>
      </c>
      <c r="BE131">
        <v>0.11</v>
      </c>
      <c r="BF131">
        <v>0.06</v>
      </c>
      <c r="BG131">
        <v>0.06</v>
      </c>
      <c r="BH131">
        <v>0.08</v>
      </c>
      <c r="BI131">
        <v>0.08</v>
      </c>
      <c r="BJ131">
        <v>0.4</v>
      </c>
      <c r="BK131">
        <v>0.4</v>
      </c>
      <c r="BL131">
        <v>10</v>
      </c>
      <c r="BR131">
        <v>0</v>
      </c>
      <c r="BS131">
        <v>0.25</v>
      </c>
      <c r="BT131">
        <v>0.5</v>
      </c>
      <c r="BU131">
        <v>0.75</v>
      </c>
      <c r="BV131">
        <v>0.9</v>
      </c>
    </row>
    <row r="132" spans="1:74" x14ac:dyDescent="0.25">
      <c r="A132" t="s">
        <v>74</v>
      </c>
      <c r="B132" t="s">
        <v>75</v>
      </c>
      <c r="C132">
        <v>9</v>
      </c>
      <c r="D132">
        <v>9</v>
      </c>
      <c r="E132">
        <v>188</v>
      </c>
      <c r="F132" t="s">
        <v>220</v>
      </c>
      <c r="G132" t="s">
        <v>221</v>
      </c>
      <c r="H132">
        <v>2017</v>
      </c>
      <c r="I132" t="s">
        <v>78</v>
      </c>
      <c r="J132" t="s">
        <v>79</v>
      </c>
      <c r="K132" t="s">
        <v>80</v>
      </c>
      <c r="L132">
        <v>70</v>
      </c>
      <c r="M132" t="s">
        <v>310</v>
      </c>
      <c r="N132" s="2">
        <v>70</v>
      </c>
      <c r="O132" s="2"/>
      <c r="P132" s="2"/>
      <c r="Q132" s="2"/>
      <c r="R132" s="2"/>
      <c r="S132" t="s">
        <v>82</v>
      </c>
      <c r="T132">
        <v>1.5</v>
      </c>
      <c r="U132">
        <v>1</v>
      </c>
      <c r="V132">
        <v>3.6</v>
      </c>
      <c r="W132">
        <v>0.8</v>
      </c>
      <c r="AS132">
        <v>30</v>
      </c>
      <c r="AU132" t="s">
        <v>223</v>
      </c>
      <c r="AV132" t="s">
        <v>224</v>
      </c>
      <c r="AW132" t="s">
        <v>137</v>
      </c>
      <c r="AX132" t="s">
        <v>88</v>
      </c>
      <c r="AY132" t="s">
        <v>89</v>
      </c>
      <c r="AZ132" t="s">
        <v>238</v>
      </c>
      <c r="BA132" t="s">
        <v>110</v>
      </c>
      <c r="BB132" s="22" t="s">
        <v>585</v>
      </c>
      <c r="BC132" t="s">
        <v>586</v>
      </c>
      <c r="BD132">
        <v>0.14000000000000001</v>
      </c>
      <c r="BE132">
        <v>0.14000000000000001</v>
      </c>
      <c r="BF132">
        <v>0.3</v>
      </c>
      <c r="BG132">
        <v>0.3</v>
      </c>
      <c r="BH132">
        <v>0.16</v>
      </c>
      <c r="BI132">
        <v>0.16</v>
      </c>
      <c r="BJ132">
        <v>0.05</v>
      </c>
      <c r="BK132">
        <v>0.05</v>
      </c>
      <c r="BL132">
        <v>10</v>
      </c>
      <c r="BR132">
        <v>0</v>
      </c>
      <c r="BS132">
        <v>0.25</v>
      </c>
      <c r="BT132">
        <v>0.5</v>
      </c>
      <c r="BU132">
        <v>0.75</v>
      </c>
      <c r="BV132">
        <v>0.9</v>
      </c>
    </row>
    <row r="133" spans="1:74" x14ac:dyDescent="0.25">
      <c r="A133" t="s">
        <v>74</v>
      </c>
      <c r="B133" t="s">
        <v>75</v>
      </c>
      <c r="C133">
        <v>9</v>
      </c>
      <c r="D133">
        <v>9</v>
      </c>
      <c r="E133">
        <v>189</v>
      </c>
      <c r="F133" t="s">
        <v>220</v>
      </c>
      <c r="G133" t="s">
        <v>221</v>
      </c>
      <c r="H133">
        <v>2017</v>
      </c>
      <c r="I133" t="s">
        <v>78</v>
      </c>
      <c r="J133" t="s">
        <v>79</v>
      </c>
      <c r="K133" t="s">
        <v>80</v>
      </c>
      <c r="L133">
        <v>70</v>
      </c>
      <c r="M133" t="s">
        <v>310</v>
      </c>
      <c r="N133" s="2">
        <v>70</v>
      </c>
      <c r="O133" s="2"/>
      <c r="P133" s="2"/>
      <c r="Q133" s="2"/>
      <c r="R133" s="2"/>
      <c r="S133" t="s">
        <v>82</v>
      </c>
      <c r="T133">
        <v>1.5</v>
      </c>
      <c r="U133">
        <v>1</v>
      </c>
      <c r="V133">
        <v>3.6</v>
      </c>
      <c r="W133">
        <v>0.8</v>
      </c>
      <c r="AS133">
        <v>30</v>
      </c>
      <c r="AU133" t="s">
        <v>223</v>
      </c>
      <c r="AV133" t="s">
        <v>224</v>
      </c>
      <c r="AW133" t="s">
        <v>137</v>
      </c>
      <c r="AX133" t="s">
        <v>88</v>
      </c>
      <c r="AY133" t="s">
        <v>89</v>
      </c>
      <c r="AZ133" t="s">
        <v>238</v>
      </c>
      <c r="BA133" t="s">
        <v>110</v>
      </c>
      <c r="BB133" s="22" t="s">
        <v>587</v>
      </c>
      <c r="BC133" t="s">
        <v>588</v>
      </c>
      <c r="BD133">
        <v>-0.51</v>
      </c>
      <c r="BE133">
        <v>-0.51</v>
      </c>
      <c r="BF133">
        <v>0.09</v>
      </c>
      <c r="BG133">
        <v>0.09</v>
      </c>
      <c r="BH133">
        <v>-0.52</v>
      </c>
      <c r="BI133">
        <v>-0.52</v>
      </c>
      <c r="BJ133">
        <v>7.0000000000000007E-2</v>
      </c>
      <c r="BK133">
        <v>7.0000000000000007E-2</v>
      </c>
      <c r="BL133">
        <v>10</v>
      </c>
      <c r="BR133">
        <v>0</v>
      </c>
      <c r="BS133">
        <v>0.25</v>
      </c>
      <c r="BT133">
        <v>0.5</v>
      </c>
      <c r="BU133">
        <v>0.75</v>
      </c>
      <c r="BV133">
        <v>0.9</v>
      </c>
    </row>
    <row r="134" spans="1:74" x14ac:dyDescent="0.25">
      <c r="A134" t="s">
        <v>74</v>
      </c>
      <c r="B134" t="s">
        <v>75</v>
      </c>
      <c r="C134">
        <v>9</v>
      </c>
      <c r="D134">
        <v>9</v>
      </c>
      <c r="E134">
        <v>190</v>
      </c>
      <c r="F134" t="s">
        <v>220</v>
      </c>
      <c r="G134" t="s">
        <v>221</v>
      </c>
      <c r="H134">
        <v>2017</v>
      </c>
      <c r="I134" t="s">
        <v>78</v>
      </c>
      <c r="J134" t="s">
        <v>79</v>
      </c>
      <c r="K134" t="s">
        <v>80</v>
      </c>
      <c r="L134">
        <v>70</v>
      </c>
      <c r="M134" t="s">
        <v>310</v>
      </c>
      <c r="N134" s="2">
        <v>70</v>
      </c>
      <c r="O134" s="2"/>
      <c r="P134" s="2"/>
      <c r="Q134" s="2"/>
      <c r="R134" s="2"/>
      <c r="S134" t="s">
        <v>82</v>
      </c>
      <c r="T134">
        <v>1.5</v>
      </c>
      <c r="U134">
        <v>1</v>
      </c>
      <c r="V134">
        <v>3.6</v>
      </c>
      <c r="W134">
        <v>0.8</v>
      </c>
      <c r="AS134">
        <v>30</v>
      </c>
      <c r="AU134" t="s">
        <v>223</v>
      </c>
      <c r="AV134" t="s">
        <v>224</v>
      </c>
      <c r="AW134" t="s">
        <v>137</v>
      </c>
      <c r="AX134" t="s">
        <v>88</v>
      </c>
      <c r="AY134" t="s">
        <v>89</v>
      </c>
      <c r="AZ134" t="s">
        <v>238</v>
      </c>
      <c r="BA134" t="s">
        <v>110</v>
      </c>
      <c r="BB134" t="s">
        <v>589</v>
      </c>
      <c r="BC134" t="s">
        <v>590</v>
      </c>
      <c r="BD134">
        <v>-0.44</v>
      </c>
      <c r="BE134">
        <v>-0.44</v>
      </c>
      <c r="BF134">
        <v>0.1</v>
      </c>
      <c r="BG134">
        <v>0.1</v>
      </c>
      <c r="BH134">
        <v>-0.48</v>
      </c>
      <c r="BI134">
        <v>-0.48</v>
      </c>
      <c r="BJ134">
        <v>0.2</v>
      </c>
      <c r="BK134">
        <v>0.2</v>
      </c>
      <c r="BL134">
        <v>10</v>
      </c>
      <c r="BR134">
        <v>0</v>
      </c>
      <c r="BS134">
        <v>0.25</v>
      </c>
      <c r="BT134">
        <v>0.5</v>
      </c>
      <c r="BU134">
        <v>0.75</v>
      </c>
      <c r="BV134">
        <v>0.9</v>
      </c>
    </row>
    <row r="135" spans="1:74" x14ac:dyDescent="0.25">
      <c r="A135" t="s">
        <v>74</v>
      </c>
      <c r="B135" t="s">
        <v>75</v>
      </c>
      <c r="C135">
        <v>9</v>
      </c>
      <c r="D135">
        <v>9</v>
      </c>
      <c r="E135">
        <v>191</v>
      </c>
      <c r="F135" t="s">
        <v>220</v>
      </c>
      <c r="G135" t="s">
        <v>221</v>
      </c>
      <c r="H135">
        <v>2017</v>
      </c>
      <c r="I135" t="s">
        <v>78</v>
      </c>
      <c r="J135" t="s">
        <v>79</v>
      </c>
      <c r="K135" t="s">
        <v>80</v>
      </c>
      <c r="L135">
        <v>70</v>
      </c>
      <c r="M135" t="s">
        <v>310</v>
      </c>
      <c r="N135" s="2">
        <v>70</v>
      </c>
      <c r="O135" s="2"/>
      <c r="P135" s="2"/>
      <c r="Q135" s="2"/>
      <c r="R135" s="2"/>
      <c r="S135" t="s">
        <v>82</v>
      </c>
      <c r="T135">
        <v>1.5</v>
      </c>
      <c r="U135">
        <v>1</v>
      </c>
      <c r="V135">
        <v>3.6</v>
      </c>
      <c r="W135">
        <v>0.8</v>
      </c>
      <c r="AS135">
        <v>30</v>
      </c>
      <c r="AU135" t="s">
        <v>223</v>
      </c>
      <c r="AV135" t="s">
        <v>224</v>
      </c>
      <c r="AW135" t="s">
        <v>137</v>
      </c>
      <c r="AX135" t="s">
        <v>88</v>
      </c>
      <c r="AY135" t="s">
        <v>89</v>
      </c>
      <c r="AZ135" t="s">
        <v>238</v>
      </c>
      <c r="BA135" t="s">
        <v>110</v>
      </c>
      <c r="BB135" t="s">
        <v>241</v>
      </c>
      <c r="BC135" t="s">
        <v>241</v>
      </c>
      <c r="BD135">
        <v>1.92</v>
      </c>
      <c r="BE135">
        <v>1.92</v>
      </c>
      <c r="BF135">
        <v>0.5</v>
      </c>
      <c r="BG135">
        <v>0.5</v>
      </c>
      <c r="BH135">
        <v>1.7</v>
      </c>
      <c r="BI135">
        <v>1.7</v>
      </c>
      <c r="BJ135">
        <v>0.5</v>
      </c>
      <c r="BK135">
        <v>0.5</v>
      </c>
      <c r="BL135">
        <v>10</v>
      </c>
      <c r="BR135">
        <v>0</v>
      </c>
      <c r="BS135">
        <v>0.25</v>
      </c>
      <c r="BT135">
        <v>0.5</v>
      </c>
      <c r="BU135">
        <v>0.75</v>
      </c>
      <c r="BV135">
        <v>0.9</v>
      </c>
    </row>
    <row r="136" spans="1:74" x14ac:dyDescent="0.25">
      <c r="A136" t="s">
        <v>74</v>
      </c>
      <c r="B136" t="s">
        <v>75</v>
      </c>
      <c r="C136">
        <v>9</v>
      </c>
      <c r="D136">
        <v>9</v>
      </c>
      <c r="E136">
        <v>192</v>
      </c>
      <c r="F136" t="s">
        <v>220</v>
      </c>
      <c r="G136" t="s">
        <v>221</v>
      </c>
      <c r="H136">
        <v>2017</v>
      </c>
      <c r="I136" t="s">
        <v>78</v>
      </c>
      <c r="J136" t="s">
        <v>79</v>
      </c>
      <c r="K136" t="s">
        <v>80</v>
      </c>
      <c r="L136">
        <v>70</v>
      </c>
      <c r="M136" t="s">
        <v>310</v>
      </c>
      <c r="N136" s="2">
        <v>70</v>
      </c>
      <c r="O136" s="2"/>
      <c r="P136" s="2"/>
      <c r="Q136" s="2"/>
      <c r="R136" s="2"/>
      <c r="S136" t="s">
        <v>82</v>
      </c>
      <c r="T136">
        <v>1.5</v>
      </c>
      <c r="U136">
        <v>1</v>
      </c>
      <c r="V136">
        <v>3.6</v>
      </c>
      <c r="W136">
        <v>0.8</v>
      </c>
      <c r="AS136">
        <v>30</v>
      </c>
      <c r="AU136" t="s">
        <v>223</v>
      </c>
      <c r="AV136" t="s">
        <v>224</v>
      </c>
      <c r="AW136" t="s">
        <v>137</v>
      </c>
      <c r="AX136" t="s">
        <v>88</v>
      </c>
      <c r="AY136" t="s">
        <v>89</v>
      </c>
      <c r="AZ136" t="s">
        <v>238</v>
      </c>
      <c r="BA136" t="s">
        <v>110</v>
      </c>
      <c r="BB136" t="s">
        <v>591</v>
      </c>
      <c r="BC136" t="s">
        <v>591</v>
      </c>
      <c r="BD136">
        <v>1.72</v>
      </c>
      <c r="BE136">
        <v>1.72</v>
      </c>
      <c r="BF136">
        <v>0.7</v>
      </c>
      <c r="BG136">
        <v>0.7</v>
      </c>
      <c r="BH136">
        <v>1.74</v>
      </c>
      <c r="BI136">
        <v>1.74</v>
      </c>
      <c r="BJ136">
        <v>0.4</v>
      </c>
      <c r="BK136">
        <v>0.4</v>
      </c>
      <c r="BL136">
        <v>10</v>
      </c>
      <c r="BR136">
        <v>0</v>
      </c>
      <c r="BS136">
        <v>0.25</v>
      </c>
      <c r="BT136">
        <v>0.5</v>
      </c>
      <c r="BU136">
        <v>0.75</v>
      </c>
      <c r="BV136">
        <v>0.9</v>
      </c>
    </row>
    <row r="137" spans="1:74" x14ac:dyDescent="0.25">
      <c r="A137" t="s">
        <v>74</v>
      </c>
      <c r="B137" t="s">
        <v>75</v>
      </c>
      <c r="C137">
        <v>9</v>
      </c>
      <c r="D137">
        <v>9</v>
      </c>
      <c r="E137">
        <v>193</v>
      </c>
      <c r="F137" t="s">
        <v>220</v>
      </c>
      <c r="G137" t="s">
        <v>221</v>
      </c>
      <c r="H137">
        <v>2017</v>
      </c>
      <c r="I137" t="s">
        <v>78</v>
      </c>
      <c r="J137" t="s">
        <v>79</v>
      </c>
      <c r="K137" t="s">
        <v>80</v>
      </c>
      <c r="L137">
        <v>70</v>
      </c>
      <c r="M137" t="s">
        <v>310</v>
      </c>
      <c r="N137" s="2">
        <v>70</v>
      </c>
      <c r="O137" s="2"/>
      <c r="P137" s="2"/>
      <c r="Q137" s="2"/>
      <c r="R137" s="2"/>
      <c r="S137" t="s">
        <v>82</v>
      </c>
      <c r="T137">
        <v>1.5</v>
      </c>
      <c r="U137">
        <v>1</v>
      </c>
      <c r="V137">
        <v>3.6</v>
      </c>
      <c r="W137">
        <v>0.8</v>
      </c>
      <c r="AS137">
        <v>30</v>
      </c>
      <c r="AU137" t="s">
        <v>223</v>
      </c>
      <c r="AV137" t="s">
        <v>224</v>
      </c>
      <c r="AW137" t="s">
        <v>137</v>
      </c>
      <c r="AX137" t="s">
        <v>88</v>
      </c>
      <c r="AY137" t="s">
        <v>89</v>
      </c>
      <c r="AZ137" t="s">
        <v>238</v>
      </c>
      <c r="BA137" t="s">
        <v>110</v>
      </c>
      <c r="BB137" t="s">
        <v>592</v>
      </c>
      <c r="BC137" t="s">
        <v>593</v>
      </c>
      <c r="BD137">
        <v>0.21</v>
      </c>
      <c r="BE137">
        <v>0.21</v>
      </c>
      <c r="BF137">
        <v>0.03</v>
      </c>
      <c r="BG137">
        <v>0.03</v>
      </c>
      <c r="BH137">
        <v>0.25</v>
      </c>
      <c r="BI137">
        <v>0.25</v>
      </c>
      <c r="BJ137">
        <v>0.06</v>
      </c>
      <c r="BK137">
        <v>0.06</v>
      </c>
      <c r="BL137">
        <v>10</v>
      </c>
      <c r="BR137">
        <v>0</v>
      </c>
      <c r="BS137">
        <v>0.25</v>
      </c>
      <c r="BT137">
        <v>0.5</v>
      </c>
      <c r="BU137">
        <v>0.75</v>
      </c>
      <c r="BV137">
        <v>0.9</v>
      </c>
    </row>
    <row r="138" spans="1:74" x14ac:dyDescent="0.25">
      <c r="A138" t="s">
        <v>74</v>
      </c>
      <c r="B138" t="s">
        <v>75</v>
      </c>
      <c r="C138">
        <v>9</v>
      </c>
      <c r="D138">
        <v>9</v>
      </c>
      <c r="E138">
        <v>194</v>
      </c>
      <c r="F138" t="s">
        <v>220</v>
      </c>
      <c r="G138" t="s">
        <v>221</v>
      </c>
      <c r="H138">
        <v>2017</v>
      </c>
      <c r="I138" t="s">
        <v>78</v>
      </c>
      <c r="J138" t="s">
        <v>79</v>
      </c>
      <c r="K138" t="s">
        <v>80</v>
      </c>
      <c r="L138">
        <v>70</v>
      </c>
      <c r="M138" t="s">
        <v>310</v>
      </c>
      <c r="N138" s="2">
        <v>70</v>
      </c>
      <c r="O138" s="2"/>
      <c r="P138" s="2"/>
      <c r="Q138" s="2"/>
      <c r="R138" s="2"/>
      <c r="S138" t="s">
        <v>82</v>
      </c>
      <c r="T138">
        <v>1.5</v>
      </c>
      <c r="U138">
        <v>1</v>
      </c>
      <c r="V138">
        <v>3.6</v>
      </c>
      <c r="W138">
        <v>0.8</v>
      </c>
      <c r="AS138">
        <v>30</v>
      </c>
      <c r="AU138" t="s">
        <v>223</v>
      </c>
      <c r="AV138" t="s">
        <v>224</v>
      </c>
      <c r="AW138" t="s">
        <v>137</v>
      </c>
      <c r="AX138" t="s">
        <v>88</v>
      </c>
      <c r="AY138" t="s">
        <v>89</v>
      </c>
      <c r="AZ138" t="s">
        <v>238</v>
      </c>
      <c r="BA138" t="s">
        <v>110</v>
      </c>
      <c r="BB138" t="s">
        <v>594</v>
      </c>
      <c r="BC138" t="s">
        <v>595</v>
      </c>
      <c r="BD138">
        <v>0.13</v>
      </c>
      <c r="BE138">
        <v>0.13</v>
      </c>
      <c r="BF138">
        <v>0.08</v>
      </c>
      <c r="BG138">
        <v>0.08</v>
      </c>
      <c r="BH138">
        <v>0.21</v>
      </c>
      <c r="BI138">
        <v>0.21</v>
      </c>
      <c r="BJ138">
        <v>0.02</v>
      </c>
      <c r="BK138">
        <v>0.02</v>
      </c>
      <c r="BL138">
        <v>10</v>
      </c>
      <c r="BR138">
        <v>0</v>
      </c>
      <c r="BS138">
        <v>0.25</v>
      </c>
      <c r="BT138">
        <v>0.5</v>
      </c>
      <c r="BU138">
        <v>0.75</v>
      </c>
      <c r="BV138">
        <v>0.9</v>
      </c>
    </row>
    <row r="139" spans="1:74" x14ac:dyDescent="0.25">
      <c r="A139" t="s">
        <v>74</v>
      </c>
      <c r="B139" t="s">
        <v>75</v>
      </c>
      <c r="C139">
        <v>9</v>
      </c>
      <c r="D139">
        <v>9</v>
      </c>
      <c r="E139">
        <v>203</v>
      </c>
      <c r="F139" t="s">
        <v>220</v>
      </c>
      <c r="G139" t="s">
        <v>221</v>
      </c>
      <c r="H139">
        <v>2017</v>
      </c>
      <c r="I139" t="s">
        <v>78</v>
      </c>
      <c r="J139" t="s">
        <v>79</v>
      </c>
      <c r="K139" t="s">
        <v>80</v>
      </c>
      <c r="L139">
        <v>69.5</v>
      </c>
      <c r="M139" t="s">
        <v>222</v>
      </c>
      <c r="N139" s="2">
        <v>64.3</v>
      </c>
      <c r="O139" s="2"/>
      <c r="P139" s="2"/>
      <c r="Q139" s="2"/>
      <c r="R139" s="2"/>
      <c r="S139" t="s">
        <v>82</v>
      </c>
      <c r="T139">
        <v>0.94</v>
      </c>
      <c r="U139">
        <v>0.8</v>
      </c>
      <c r="V139">
        <v>1.4</v>
      </c>
      <c r="W139">
        <v>1.1000000000000001</v>
      </c>
      <c r="AS139">
        <v>60</v>
      </c>
      <c r="AU139" t="s">
        <v>223</v>
      </c>
      <c r="AV139" t="s">
        <v>237</v>
      </c>
      <c r="AW139" t="s">
        <v>137</v>
      </c>
      <c r="AX139" t="s">
        <v>88</v>
      </c>
      <c r="AY139" t="s">
        <v>89</v>
      </c>
      <c r="AZ139" t="s">
        <v>238</v>
      </c>
      <c r="BA139" t="s">
        <v>110</v>
      </c>
      <c r="BB139" t="s">
        <v>239</v>
      </c>
      <c r="BC139" t="s">
        <v>239</v>
      </c>
      <c r="BD139">
        <v>-5.18</v>
      </c>
      <c r="BE139">
        <v>-5.18</v>
      </c>
      <c r="BF139">
        <v>1.2</v>
      </c>
      <c r="BG139">
        <v>1.2</v>
      </c>
      <c r="BH139">
        <v>-4.74</v>
      </c>
      <c r="BI139">
        <v>-4.74</v>
      </c>
      <c r="BJ139">
        <v>0.9</v>
      </c>
      <c r="BK139">
        <v>0.9</v>
      </c>
      <c r="BL139">
        <v>14</v>
      </c>
      <c r="BR139">
        <v>0</v>
      </c>
      <c r="BS139">
        <v>0.25</v>
      </c>
      <c r="BT139">
        <v>0.5</v>
      </c>
      <c r="BU139">
        <v>0.75</v>
      </c>
      <c r="BV139">
        <v>0.9</v>
      </c>
    </row>
    <row r="140" spans="1:74" x14ac:dyDescent="0.25">
      <c r="A140" t="s">
        <v>74</v>
      </c>
      <c r="B140" t="s">
        <v>75</v>
      </c>
      <c r="C140">
        <v>9</v>
      </c>
      <c r="D140">
        <v>9</v>
      </c>
      <c r="E140">
        <v>204</v>
      </c>
      <c r="F140" t="s">
        <v>220</v>
      </c>
      <c r="G140" t="s">
        <v>221</v>
      </c>
      <c r="H140">
        <v>2017</v>
      </c>
      <c r="I140" t="s">
        <v>78</v>
      </c>
      <c r="J140" t="s">
        <v>79</v>
      </c>
      <c r="K140" t="s">
        <v>80</v>
      </c>
      <c r="L140">
        <v>69.5</v>
      </c>
      <c r="M140" t="s">
        <v>222</v>
      </c>
      <c r="N140" s="2">
        <v>64.3</v>
      </c>
      <c r="O140" s="2"/>
      <c r="P140" s="2"/>
      <c r="Q140" s="2"/>
      <c r="R140" s="2"/>
      <c r="S140" t="s">
        <v>82</v>
      </c>
      <c r="T140">
        <v>0.94</v>
      </c>
      <c r="U140">
        <v>0.8</v>
      </c>
      <c r="V140">
        <v>1.4</v>
      </c>
      <c r="W140">
        <v>1.1000000000000001</v>
      </c>
      <c r="AS140">
        <v>60</v>
      </c>
      <c r="AU140" t="s">
        <v>223</v>
      </c>
      <c r="AV140" t="s">
        <v>237</v>
      </c>
      <c r="AW140" t="s">
        <v>137</v>
      </c>
      <c r="AX140" t="s">
        <v>88</v>
      </c>
      <c r="AY140" t="s">
        <v>89</v>
      </c>
      <c r="AZ140" t="s">
        <v>238</v>
      </c>
      <c r="BA140" t="s">
        <v>110</v>
      </c>
      <c r="BB140" t="s">
        <v>409</v>
      </c>
      <c r="BC140" t="s">
        <v>409</v>
      </c>
      <c r="BD140">
        <v>-4.49</v>
      </c>
      <c r="BE140">
        <v>-4.49</v>
      </c>
      <c r="BF140">
        <v>1.3</v>
      </c>
      <c r="BG140">
        <v>1.3</v>
      </c>
      <c r="BH140">
        <v>-4.67</v>
      </c>
      <c r="BI140">
        <v>-4.67</v>
      </c>
      <c r="BJ140">
        <v>1</v>
      </c>
      <c r="BK140">
        <v>1</v>
      </c>
      <c r="BL140">
        <v>14</v>
      </c>
      <c r="BR140">
        <v>0</v>
      </c>
      <c r="BS140">
        <v>0.25</v>
      </c>
      <c r="BT140">
        <v>0.5</v>
      </c>
      <c r="BU140">
        <v>0.75</v>
      </c>
      <c r="BV140">
        <v>0.9</v>
      </c>
    </row>
    <row r="141" spans="1:74" x14ac:dyDescent="0.25">
      <c r="A141" t="s">
        <v>74</v>
      </c>
      <c r="B141" t="s">
        <v>75</v>
      </c>
      <c r="C141">
        <v>9</v>
      </c>
      <c r="D141">
        <v>9</v>
      </c>
      <c r="E141">
        <v>205</v>
      </c>
      <c r="F141" t="s">
        <v>220</v>
      </c>
      <c r="G141" t="s">
        <v>221</v>
      </c>
      <c r="H141">
        <v>2017</v>
      </c>
      <c r="I141" t="s">
        <v>78</v>
      </c>
      <c r="J141" t="s">
        <v>79</v>
      </c>
      <c r="K141" t="s">
        <v>80</v>
      </c>
      <c r="L141">
        <v>69.5</v>
      </c>
      <c r="M141" t="s">
        <v>222</v>
      </c>
      <c r="N141" s="2">
        <v>64.3</v>
      </c>
      <c r="O141" s="2"/>
      <c r="P141" s="2"/>
      <c r="Q141" s="2"/>
      <c r="R141" s="2"/>
      <c r="S141" t="s">
        <v>82</v>
      </c>
      <c r="T141">
        <v>0.94</v>
      </c>
      <c r="U141">
        <v>0.8</v>
      </c>
      <c r="V141">
        <v>1.4</v>
      </c>
      <c r="W141">
        <v>1.1000000000000001</v>
      </c>
      <c r="AS141">
        <v>60</v>
      </c>
      <c r="AU141" t="s">
        <v>223</v>
      </c>
      <c r="AV141" t="s">
        <v>237</v>
      </c>
      <c r="AW141" t="s">
        <v>137</v>
      </c>
      <c r="AX141" t="s">
        <v>88</v>
      </c>
      <c r="AY141" t="s">
        <v>89</v>
      </c>
      <c r="AZ141" t="s">
        <v>238</v>
      </c>
      <c r="BA141" t="s">
        <v>110</v>
      </c>
      <c r="BB141" t="s">
        <v>527</v>
      </c>
      <c r="BC141" t="s">
        <v>527</v>
      </c>
      <c r="BD141">
        <v>18.34</v>
      </c>
      <c r="BE141">
        <v>18.34</v>
      </c>
      <c r="BF141">
        <v>3.2</v>
      </c>
      <c r="BG141">
        <v>3.2</v>
      </c>
      <c r="BH141">
        <v>18.97</v>
      </c>
      <c r="BI141">
        <v>18.97</v>
      </c>
      <c r="BJ141">
        <v>2.1</v>
      </c>
      <c r="BK141">
        <v>2.1</v>
      </c>
      <c r="BL141">
        <v>14</v>
      </c>
      <c r="BR141">
        <v>0</v>
      </c>
      <c r="BS141">
        <v>0.25</v>
      </c>
      <c r="BT141">
        <v>0.5</v>
      </c>
      <c r="BU141">
        <v>0.75</v>
      </c>
      <c r="BV141">
        <v>0.9</v>
      </c>
    </row>
    <row r="142" spans="1:74" x14ac:dyDescent="0.25">
      <c r="A142" t="s">
        <v>74</v>
      </c>
      <c r="B142" t="s">
        <v>75</v>
      </c>
      <c r="C142">
        <v>9</v>
      </c>
      <c r="D142">
        <v>9</v>
      </c>
      <c r="E142">
        <v>206</v>
      </c>
      <c r="F142" t="s">
        <v>220</v>
      </c>
      <c r="G142" t="s">
        <v>221</v>
      </c>
      <c r="H142">
        <v>2017</v>
      </c>
      <c r="I142" t="s">
        <v>78</v>
      </c>
      <c r="J142" t="s">
        <v>79</v>
      </c>
      <c r="K142" t="s">
        <v>80</v>
      </c>
      <c r="L142">
        <v>69.5</v>
      </c>
      <c r="M142" t="s">
        <v>222</v>
      </c>
      <c r="N142" s="2">
        <v>64.3</v>
      </c>
      <c r="O142" s="2"/>
      <c r="P142" s="2"/>
      <c r="Q142" s="2"/>
      <c r="R142" s="2"/>
      <c r="S142" t="s">
        <v>82</v>
      </c>
      <c r="T142">
        <v>0.94</v>
      </c>
      <c r="U142">
        <v>0.8</v>
      </c>
      <c r="V142">
        <v>1.4</v>
      </c>
      <c r="W142">
        <v>1.1000000000000001</v>
      </c>
      <c r="AS142">
        <v>60</v>
      </c>
      <c r="AU142" t="s">
        <v>223</v>
      </c>
      <c r="AV142" t="s">
        <v>237</v>
      </c>
      <c r="AW142" t="s">
        <v>137</v>
      </c>
      <c r="AX142" t="s">
        <v>88</v>
      </c>
      <c r="AY142" t="s">
        <v>89</v>
      </c>
      <c r="AZ142" t="s">
        <v>238</v>
      </c>
      <c r="BA142" t="s">
        <v>110</v>
      </c>
      <c r="BB142" t="s">
        <v>528</v>
      </c>
      <c r="BC142" t="s">
        <v>528</v>
      </c>
      <c r="BD142">
        <v>17.18</v>
      </c>
      <c r="BE142">
        <v>17.18</v>
      </c>
      <c r="BF142">
        <v>2.8</v>
      </c>
      <c r="BG142">
        <v>2.8</v>
      </c>
      <c r="BH142">
        <v>17.170000000000002</v>
      </c>
      <c r="BI142">
        <v>17.170000000000002</v>
      </c>
      <c r="BJ142">
        <v>2.7</v>
      </c>
      <c r="BK142">
        <v>2.7</v>
      </c>
      <c r="BL142">
        <v>14</v>
      </c>
      <c r="BR142">
        <v>0</v>
      </c>
      <c r="BS142">
        <v>0.25</v>
      </c>
      <c r="BT142">
        <v>0.5</v>
      </c>
      <c r="BU142">
        <v>0.75</v>
      </c>
      <c r="BV142">
        <v>0.9</v>
      </c>
    </row>
    <row r="143" spans="1:74" x14ac:dyDescent="0.25">
      <c r="A143" t="s">
        <v>74</v>
      </c>
      <c r="B143" t="s">
        <v>75</v>
      </c>
      <c r="C143">
        <v>9</v>
      </c>
      <c r="D143">
        <v>9</v>
      </c>
      <c r="E143">
        <v>207</v>
      </c>
      <c r="F143" t="s">
        <v>220</v>
      </c>
      <c r="G143" t="s">
        <v>221</v>
      </c>
      <c r="H143">
        <v>2017</v>
      </c>
      <c r="I143" t="s">
        <v>78</v>
      </c>
      <c r="J143" t="s">
        <v>79</v>
      </c>
      <c r="K143" t="s">
        <v>80</v>
      </c>
      <c r="L143">
        <v>69.5</v>
      </c>
      <c r="M143" t="s">
        <v>222</v>
      </c>
      <c r="N143" s="2">
        <v>64.3</v>
      </c>
      <c r="O143" s="2"/>
      <c r="P143" s="2"/>
      <c r="Q143" s="2"/>
      <c r="R143" s="2"/>
      <c r="S143" t="s">
        <v>82</v>
      </c>
      <c r="T143">
        <v>0.94</v>
      </c>
      <c r="U143">
        <v>0.8</v>
      </c>
      <c r="V143">
        <v>1.4</v>
      </c>
      <c r="W143">
        <v>1.1000000000000001</v>
      </c>
      <c r="AS143">
        <v>60</v>
      </c>
      <c r="AU143" t="s">
        <v>223</v>
      </c>
      <c r="AV143" t="s">
        <v>237</v>
      </c>
      <c r="AW143" t="s">
        <v>137</v>
      </c>
      <c r="AX143" t="s">
        <v>88</v>
      </c>
      <c r="AY143" t="s">
        <v>89</v>
      </c>
      <c r="AZ143" t="s">
        <v>238</v>
      </c>
      <c r="BA143" t="s">
        <v>110</v>
      </c>
      <c r="BB143" t="s">
        <v>529</v>
      </c>
      <c r="BC143" t="s">
        <v>529</v>
      </c>
      <c r="BD143">
        <v>-10.36</v>
      </c>
      <c r="BE143">
        <v>-10.36</v>
      </c>
      <c r="BF143">
        <v>4.3</v>
      </c>
      <c r="BG143">
        <v>4.3</v>
      </c>
      <c r="BH143">
        <v>-10.11</v>
      </c>
      <c r="BI143">
        <v>-10.11</v>
      </c>
      <c r="BJ143">
        <v>3.2</v>
      </c>
      <c r="BK143">
        <v>3.2</v>
      </c>
      <c r="BL143">
        <v>14</v>
      </c>
      <c r="BR143">
        <v>0</v>
      </c>
      <c r="BS143">
        <v>0.25</v>
      </c>
      <c r="BT143">
        <v>0.5</v>
      </c>
      <c r="BU143">
        <v>0.75</v>
      </c>
      <c r="BV143">
        <v>0.9</v>
      </c>
    </row>
    <row r="144" spans="1:74" x14ac:dyDescent="0.25">
      <c r="A144" t="s">
        <v>74</v>
      </c>
      <c r="B144" t="s">
        <v>75</v>
      </c>
      <c r="C144">
        <v>9</v>
      </c>
      <c r="D144">
        <v>9</v>
      </c>
      <c r="E144">
        <v>208</v>
      </c>
      <c r="F144" t="s">
        <v>220</v>
      </c>
      <c r="G144" t="s">
        <v>221</v>
      </c>
      <c r="H144">
        <v>2017</v>
      </c>
      <c r="I144" t="s">
        <v>78</v>
      </c>
      <c r="J144" t="s">
        <v>79</v>
      </c>
      <c r="K144" t="s">
        <v>80</v>
      </c>
      <c r="L144">
        <v>69.5</v>
      </c>
      <c r="M144" t="s">
        <v>222</v>
      </c>
      <c r="N144" s="2">
        <v>64.3</v>
      </c>
      <c r="O144" s="2"/>
      <c r="P144" s="2"/>
      <c r="Q144" s="2"/>
      <c r="R144" s="2"/>
      <c r="S144" t="s">
        <v>82</v>
      </c>
      <c r="T144">
        <v>0.94</v>
      </c>
      <c r="U144">
        <v>0.8</v>
      </c>
      <c r="V144">
        <v>1.4</v>
      </c>
      <c r="W144">
        <v>1.1000000000000001</v>
      </c>
      <c r="AS144">
        <v>60</v>
      </c>
      <c r="AU144" t="s">
        <v>223</v>
      </c>
      <c r="AV144" t="s">
        <v>237</v>
      </c>
      <c r="AW144" t="s">
        <v>137</v>
      </c>
      <c r="AX144" t="s">
        <v>88</v>
      </c>
      <c r="AY144" t="s">
        <v>89</v>
      </c>
      <c r="AZ144" t="s">
        <v>238</v>
      </c>
      <c r="BA144" t="s">
        <v>110</v>
      </c>
      <c r="BB144" t="s">
        <v>530</v>
      </c>
      <c r="BC144" t="s">
        <v>530</v>
      </c>
      <c r="BD144">
        <v>-10.55</v>
      </c>
      <c r="BE144">
        <v>-10.55</v>
      </c>
      <c r="BF144">
        <v>3.7</v>
      </c>
      <c r="BG144">
        <v>3.7</v>
      </c>
      <c r="BH144">
        <v>-10.69</v>
      </c>
      <c r="BI144">
        <v>-10.69</v>
      </c>
      <c r="BJ144">
        <v>4</v>
      </c>
      <c r="BK144">
        <v>4</v>
      </c>
      <c r="BL144">
        <v>14</v>
      </c>
      <c r="BR144">
        <v>0</v>
      </c>
      <c r="BS144">
        <v>0.25</v>
      </c>
      <c r="BT144">
        <v>0.5</v>
      </c>
      <c r="BU144">
        <v>0.75</v>
      </c>
      <c r="BV144">
        <v>0.9</v>
      </c>
    </row>
    <row r="145" spans="1:74" x14ac:dyDescent="0.25">
      <c r="A145" t="s">
        <v>74</v>
      </c>
      <c r="B145" t="s">
        <v>75</v>
      </c>
      <c r="C145">
        <v>9</v>
      </c>
      <c r="D145">
        <v>9</v>
      </c>
      <c r="E145">
        <v>209</v>
      </c>
      <c r="F145" t="s">
        <v>220</v>
      </c>
      <c r="G145" t="s">
        <v>221</v>
      </c>
      <c r="H145">
        <v>2017</v>
      </c>
      <c r="I145" t="s">
        <v>78</v>
      </c>
      <c r="J145" t="s">
        <v>79</v>
      </c>
      <c r="K145" t="s">
        <v>80</v>
      </c>
      <c r="L145">
        <v>69.5</v>
      </c>
      <c r="M145" t="s">
        <v>222</v>
      </c>
      <c r="N145" s="2">
        <v>64.3</v>
      </c>
      <c r="O145" s="2"/>
      <c r="P145" s="2"/>
      <c r="Q145" s="2"/>
      <c r="R145" s="2"/>
      <c r="S145" t="s">
        <v>82</v>
      </c>
      <c r="T145">
        <v>0.94</v>
      </c>
      <c r="U145">
        <v>0.8</v>
      </c>
      <c r="V145">
        <v>1.4</v>
      </c>
      <c r="W145">
        <v>1.1000000000000001</v>
      </c>
      <c r="AS145">
        <v>60</v>
      </c>
      <c r="AU145" t="s">
        <v>223</v>
      </c>
      <c r="AV145" t="s">
        <v>237</v>
      </c>
      <c r="AW145" t="s">
        <v>137</v>
      </c>
      <c r="AX145" t="s">
        <v>88</v>
      </c>
      <c r="AY145" t="s">
        <v>89</v>
      </c>
      <c r="AZ145" t="s">
        <v>238</v>
      </c>
      <c r="BA145" t="s">
        <v>110</v>
      </c>
      <c r="BB145" t="s">
        <v>531</v>
      </c>
      <c r="BC145" t="s">
        <v>531</v>
      </c>
      <c r="BD145">
        <v>6.21</v>
      </c>
      <c r="BE145">
        <v>6.21</v>
      </c>
      <c r="BF145">
        <v>2.6</v>
      </c>
      <c r="BG145">
        <v>2.6</v>
      </c>
      <c r="BH145">
        <v>5.6</v>
      </c>
      <c r="BI145">
        <v>5.6</v>
      </c>
      <c r="BJ145">
        <v>2.4</v>
      </c>
      <c r="BK145">
        <v>2.4</v>
      </c>
      <c r="BL145">
        <v>14</v>
      </c>
      <c r="BR145">
        <v>0</v>
      </c>
      <c r="BS145">
        <v>0.25</v>
      </c>
      <c r="BT145">
        <v>0.5</v>
      </c>
      <c r="BU145">
        <v>0.75</v>
      </c>
      <c r="BV145">
        <v>0.9</v>
      </c>
    </row>
    <row r="146" spans="1:74" x14ac:dyDescent="0.25">
      <c r="A146" t="s">
        <v>74</v>
      </c>
      <c r="B146" t="s">
        <v>75</v>
      </c>
      <c r="C146">
        <v>9</v>
      </c>
      <c r="D146">
        <v>9</v>
      </c>
      <c r="E146">
        <v>210</v>
      </c>
      <c r="F146" t="s">
        <v>220</v>
      </c>
      <c r="G146" t="s">
        <v>221</v>
      </c>
      <c r="H146">
        <v>2017</v>
      </c>
      <c r="I146" t="s">
        <v>78</v>
      </c>
      <c r="J146" t="s">
        <v>79</v>
      </c>
      <c r="K146" t="s">
        <v>80</v>
      </c>
      <c r="L146">
        <v>69.5</v>
      </c>
      <c r="M146" t="s">
        <v>222</v>
      </c>
      <c r="N146" s="2">
        <v>64.3</v>
      </c>
      <c r="O146" s="2"/>
      <c r="P146" s="2"/>
      <c r="Q146" s="2"/>
      <c r="R146" s="2"/>
      <c r="S146" t="s">
        <v>82</v>
      </c>
      <c r="T146">
        <v>0.94</v>
      </c>
      <c r="U146">
        <v>0.8</v>
      </c>
      <c r="V146">
        <v>1.4</v>
      </c>
      <c r="W146">
        <v>1.1000000000000001</v>
      </c>
      <c r="AS146">
        <v>60</v>
      </c>
      <c r="AU146" t="s">
        <v>223</v>
      </c>
      <c r="AV146" t="s">
        <v>237</v>
      </c>
      <c r="AW146" t="s">
        <v>137</v>
      </c>
      <c r="AX146" t="s">
        <v>88</v>
      </c>
      <c r="AY146" t="s">
        <v>89</v>
      </c>
      <c r="AZ146" t="s">
        <v>238</v>
      </c>
      <c r="BA146" t="s">
        <v>110</v>
      </c>
      <c r="BB146" t="s">
        <v>532</v>
      </c>
      <c r="BC146" t="s">
        <v>532</v>
      </c>
      <c r="BD146">
        <v>4.83</v>
      </c>
      <c r="BE146">
        <v>4.83</v>
      </c>
      <c r="BF146">
        <v>1.4</v>
      </c>
      <c r="BG146">
        <v>1.4</v>
      </c>
      <c r="BH146">
        <v>4.7699999999999996</v>
      </c>
      <c r="BI146">
        <v>4.7699999999999996</v>
      </c>
      <c r="BJ146">
        <v>1.7</v>
      </c>
      <c r="BK146">
        <v>1.7</v>
      </c>
      <c r="BL146">
        <v>14</v>
      </c>
      <c r="BR146">
        <v>0</v>
      </c>
      <c r="BS146">
        <v>0.25</v>
      </c>
      <c r="BT146">
        <v>0.5</v>
      </c>
      <c r="BU146">
        <v>0.75</v>
      </c>
      <c r="BV146">
        <v>0.9</v>
      </c>
    </row>
    <row r="147" spans="1:74" x14ac:dyDescent="0.25">
      <c r="A147" t="s">
        <v>74</v>
      </c>
      <c r="B147" t="s">
        <v>75</v>
      </c>
      <c r="C147">
        <v>9</v>
      </c>
      <c r="D147">
        <v>9</v>
      </c>
      <c r="E147">
        <v>211</v>
      </c>
      <c r="F147" t="s">
        <v>220</v>
      </c>
      <c r="G147" t="s">
        <v>221</v>
      </c>
      <c r="H147">
        <v>2017</v>
      </c>
      <c r="I147" t="s">
        <v>78</v>
      </c>
      <c r="J147" t="s">
        <v>79</v>
      </c>
      <c r="K147" t="s">
        <v>80</v>
      </c>
      <c r="L147">
        <v>69.5</v>
      </c>
      <c r="M147" t="s">
        <v>222</v>
      </c>
      <c r="N147" s="2">
        <v>64.3</v>
      </c>
      <c r="O147" s="2"/>
      <c r="P147" s="2"/>
      <c r="Q147" s="2"/>
      <c r="R147" s="2"/>
      <c r="S147" t="s">
        <v>82</v>
      </c>
      <c r="T147">
        <v>0.94</v>
      </c>
      <c r="U147">
        <v>0.8</v>
      </c>
      <c r="V147">
        <v>1.4</v>
      </c>
      <c r="W147">
        <v>1.1000000000000001</v>
      </c>
      <c r="AS147">
        <v>60</v>
      </c>
      <c r="AU147" t="s">
        <v>223</v>
      </c>
      <c r="AV147" t="s">
        <v>237</v>
      </c>
      <c r="AW147" t="s">
        <v>137</v>
      </c>
      <c r="AX147" t="s">
        <v>88</v>
      </c>
      <c r="AY147" t="s">
        <v>89</v>
      </c>
      <c r="AZ147" t="s">
        <v>238</v>
      </c>
      <c r="BA147" t="s">
        <v>110</v>
      </c>
      <c r="BB147" t="s">
        <v>533</v>
      </c>
      <c r="BC147" t="s">
        <v>534</v>
      </c>
      <c r="BD147">
        <v>25.43</v>
      </c>
      <c r="BE147">
        <v>25.43</v>
      </c>
      <c r="BF147">
        <v>9.3000000000000007</v>
      </c>
      <c r="BG147">
        <v>9.3000000000000007</v>
      </c>
      <c r="BH147">
        <v>25.14</v>
      </c>
      <c r="BI147">
        <v>25.14</v>
      </c>
      <c r="BJ147">
        <v>8.4</v>
      </c>
      <c r="BK147">
        <v>8.4</v>
      </c>
      <c r="BL147">
        <v>14</v>
      </c>
      <c r="BR147">
        <v>0</v>
      </c>
      <c r="BS147">
        <v>0.25</v>
      </c>
      <c r="BT147">
        <v>0.5</v>
      </c>
      <c r="BU147">
        <v>0.75</v>
      </c>
      <c r="BV147">
        <v>0.9</v>
      </c>
    </row>
    <row r="148" spans="1:74" x14ac:dyDescent="0.25">
      <c r="A148" t="s">
        <v>74</v>
      </c>
      <c r="B148" t="s">
        <v>75</v>
      </c>
      <c r="C148">
        <v>9</v>
      </c>
      <c r="D148">
        <v>9</v>
      </c>
      <c r="E148">
        <v>212</v>
      </c>
      <c r="F148" t="s">
        <v>220</v>
      </c>
      <c r="G148" t="s">
        <v>221</v>
      </c>
      <c r="H148">
        <v>2017</v>
      </c>
      <c r="I148" t="s">
        <v>78</v>
      </c>
      <c r="J148" t="s">
        <v>79</v>
      </c>
      <c r="K148" t="s">
        <v>80</v>
      </c>
      <c r="L148">
        <v>69.5</v>
      </c>
      <c r="M148" t="s">
        <v>222</v>
      </c>
      <c r="N148" s="2">
        <v>64.3</v>
      </c>
      <c r="O148" s="2"/>
      <c r="P148" s="2"/>
      <c r="Q148" s="2"/>
      <c r="R148" s="2"/>
      <c r="S148" t="s">
        <v>82</v>
      </c>
      <c r="T148">
        <v>0.94</v>
      </c>
      <c r="U148">
        <v>0.8</v>
      </c>
      <c r="V148">
        <v>1.4</v>
      </c>
      <c r="W148">
        <v>1.1000000000000001</v>
      </c>
      <c r="AS148">
        <v>60</v>
      </c>
      <c r="AU148" t="s">
        <v>223</v>
      </c>
      <c r="AV148" t="s">
        <v>237</v>
      </c>
      <c r="AW148" t="s">
        <v>137</v>
      </c>
      <c r="AX148" t="s">
        <v>88</v>
      </c>
      <c r="AY148" t="s">
        <v>89</v>
      </c>
      <c r="AZ148" t="s">
        <v>238</v>
      </c>
      <c r="BA148" t="s">
        <v>110</v>
      </c>
      <c r="BB148" t="s">
        <v>535</v>
      </c>
      <c r="BC148" t="s">
        <v>536</v>
      </c>
      <c r="BD148">
        <v>22.2</v>
      </c>
      <c r="BE148">
        <v>22.2</v>
      </c>
      <c r="BF148">
        <v>7.4</v>
      </c>
      <c r="BG148">
        <v>7.4</v>
      </c>
      <c r="BH148">
        <v>24.82</v>
      </c>
      <c r="BI148">
        <v>24.82</v>
      </c>
      <c r="BJ148">
        <v>7.6</v>
      </c>
      <c r="BK148">
        <v>7.6</v>
      </c>
      <c r="BL148">
        <v>14</v>
      </c>
      <c r="BR148">
        <v>0</v>
      </c>
      <c r="BS148">
        <v>0.25</v>
      </c>
      <c r="BT148">
        <v>0.5</v>
      </c>
      <c r="BU148">
        <v>0.75</v>
      </c>
      <c r="BV148">
        <v>0.9</v>
      </c>
    </row>
    <row r="149" spans="1:74" x14ac:dyDescent="0.25">
      <c r="A149" t="s">
        <v>74</v>
      </c>
      <c r="B149" t="s">
        <v>75</v>
      </c>
      <c r="C149">
        <v>9</v>
      </c>
      <c r="D149">
        <v>9</v>
      </c>
      <c r="E149">
        <v>213</v>
      </c>
      <c r="F149" t="s">
        <v>220</v>
      </c>
      <c r="G149" t="s">
        <v>221</v>
      </c>
      <c r="H149">
        <v>2017</v>
      </c>
      <c r="I149" t="s">
        <v>78</v>
      </c>
      <c r="J149" t="s">
        <v>79</v>
      </c>
      <c r="K149" t="s">
        <v>80</v>
      </c>
      <c r="L149">
        <v>69.5</v>
      </c>
      <c r="M149" t="s">
        <v>222</v>
      </c>
      <c r="N149" s="2">
        <v>64.3</v>
      </c>
      <c r="O149" s="2"/>
      <c r="P149" s="2"/>
      <c r="Q149" s="2"/>
      <c r="R149" s="2"/>
      <c r="S149" t="s">
        <v>82</v>
      </c>
      <c r="T149">
        <v>0.94</v>
      </c>
      <c r="U149">
        <v>0.8</v>
      </c>
      <c r="V149">
        <v>1.4</v>
      </c>
      <c r="W149">
        <v>1.1000000000000001</v>
      </c>
      <c r="AS149">
        <v>60</v>
      </c>
      <c r="AU149" t="s">
        <v>223</v>
      </c>
      <c r="AV149" t="s">
        <v>237</v>
      </c>
      <c r="AW149" t="s">
        <v>137</v>
      </c>
      <c r="AX149" t="s">
        <v>88</v>
      </c>
      <c r="AY149" t="s">
        <v>89</v>
      </c>
      <c r="AZ149" t="s">
        <v>238</v>
      </c>
      <c r="BA149" t="s">
        <v>110</v>
      </c>
      <c r="BB149" t="s">
        <v>537</v>
      </c>
      <c r="BC149" t="s">
        <v>538</v>
      </c>
      <c r="BD149">
        <v>-17.989999999999998</v>
      </c>
      <c r="BE149">
        <v>-17.989999999999998</v>
      </c>
      <c r="BF149">
        <v>5.7</v>
      </c>
      <c r="BG149">
        <v>5.7</v>
      </c>
      <c r="BH149">
        <v>-18.14</v>
      </c>
      <c r="BI149">
        <v>-18.14</v>
      </c>
      <c r="BJ149">
        <v>7.6</v>
      </c>
      <c r="BK149">
        <v>7.6</v>
      </c>
      <c r="BL149">
        <v>14</v>
      </c>
      <c r="BR149">
        <v>0</v>
      </c>
      <c r="BS149">
        <v>0.25</v>
      </c>
      <c r="BT149">
        <v>0.5</v>
      </c>
      <c r="BU149">
        <v>0.75</v>
      </c>
      <c r="BV149">
        <v>0.9</v>
      </c>
    </row>
    <row r="150" spans="1:74" x14ac:dyDescent="0.25">
      <c r="A150" t="s">
        <v>74</v>
      </c>
      <c r="B150" t="s">
        <v>75</v>
      </c>
      <c r="C150">
        <v>9</v>
      </c>
      <c r="D150">
        <v>9</v>
      </c>
      <c r="E150">
        <v>214</v>
      </c>
      <c r="F150" t="s">
        <v>220</v>
      </c>
      <c r="G150" t="s">
        <v>221</v>
      </c>
      <c r="H150">
        <v>2017</v>
      </c>
      <c r="I150" t="s">
        <v>78</v>
      </c>
      <c r="J150" t="s">
        <v>79</v>
      </c>
      <c r="K150" t="s">
        <v>80</v>
      </c>
      <c r="L150">
        <v>69.5</v>
      </c>
      <c r="M150" t="s">
        <v>222</v>
      </c>
      <c r="N150" s="2">
        <v>64.3</v>
      </c>
      <c r="O150" s="2"/>
      <c r="P150" s="2"/>
      <c r="Q150" s="2"/>
      <c r="R150" s="2"/>
      <c r="S150" t="s">
        <v>82</v>
      </c>
      <c r="T150">
        <v>0.94</v>
      </c>
      <c r="U150">
        <v>0.8</v>
      </c>
      <c r="V150">
        <v>1.4</v>
      </c>
      <c r="W150">
        <v>1.1000000000000001</v>
      </c>
      <c r="AS150">
        <v>60</v>
      </c>
      <c r="AU150" t="s">
        <v>223</v>
      </c>
      <c r="AV150" t="s">
        <v>237</v>
      </c>
      <c r="AW150" t="s">
        <v>137</v>
      </c>
      <c r="AX150" t="s">
        <v>88</v>
      </c>
      <c r="AY150" t="s">
        <v>89</v>
      </c>
      <c r="AZ150" t="s">
        <v>238</v>
      </c>
      <c r="BA150" t="s">
        <v>110</v>
      </c>
      <c r="BB150" t="s">
        <v>539</v>
      </c>
      <c r="BC150" t="s">
        <v>540</v>
      </c>
      <c r="BD150">
        <v>-15.71</v>
      </c>
      <c r="BE150">
        <v>-15.71</v>
      </c>
      <c r="BF150">
        <v>7.2</v>
      </c>
      <c r="BG150">
        <v>7.2</v>
      </c>
      <c r="BH150">
        <v>-15.34</v>
      </c>
      <c r="BI150">
        <v>-15.34</v>
      </c>
      <c r="BJ150">
        <v>8.1</v>
      </c>
      <c r="BK150">
        <v>8.1</v>
      </c>
      <c r="BL150">
        <v>14</v>
      </c>
      <c r="BR150">
        <v>0</v>
      </c>
      <c r="BS150">
        <v>0.25</v>
      </c>
      <c r="BT150">
        <v>0.5</v>
      </c>
      <c r="BU150">
        <v>0.75</v>
      </c>
      <c r="BV150">
        <v>0.9</v>
      </c>
    </row>
    <row r="151" spans="1:74" x14ac:dyDescent="0.25">
      <c r="A151" t="s">
        <v>74</v>
      </c>
      <c r="B151" t="s">
        <v>75</v>
      </c>
      <c r="C151">
        <v>9</v>
      </c>
      <c r="D151">
        <v>9</v>
      </c>
      <c r="E151">
        <v>215</v>
      </c>
      <c r="F151" t="s">
        <v>220</v>
      </c>
      <c r="G151" t="s">
        <v>221</v>
      </c>
      <c r="H151">
        <v>2017</v>
      </c>
      <c r="I151" t="s">
        <v>78</v>
      </c>
      <c r="J151" t="s">
        <v>79</v>
      </c>
      <c r="K151" t="s">
        <v>80</v>
      </c>
      <c r="L151">
        <v>69.5</v>
      </c>
      <c r="M151" t="s">
        <v>222</v>
      </c>
      <c r="N151" s="2">
        <v>64.3</v>
      </c>
      <c r="O151" s="2"/>
      <c r="P151" s="2"/>
      <c r="Q151" s="2"/>
      <c r="R151" s="2"/>
      <c r="S151" t="s">
        <v>82</v>
      </c>
      <c r="T151">
        <v>0.94</v>
      </c>
      <c r="U151">
        <v>0.8</v>
      </c>
      <c r="V151">
        <v>1.4</v>
      </c>
      <c r="W151">
        <v>1.1000000000000001</v>
      </c>
      <c r="AS151">
        <v>60</v>
      </c>
      <c r="AU151" t="s">
        <v>223</v>
      </c>
      <c r="AV151" t="s">
        <v>237</v>
      </c>
      <c r="AW151" t="s">
        <v>137</v>
      </c>
      <c r="AX151" t="s">
        <v>88</v>
      </c>
      <c r="AY151" t="s">
        <v>89</v>
      </c>
      <c r="AZ151" t="s">
        <v>238</v>
      </c>
      <c r="BA151" t="s">
        <v>110</v>
      </c>
      <c r="BB151" t="s">
        <v>541</v>
      </c>
      <c r="BC151" t="s">
        <v>542</v>
      </c>
      <c r="BD151">
        <v>10.16</v>
      </c>
      <c r="BE151">
        <v>10.16</v>
      </c>
      <c r="BF151">
        <v>4.5</v>
      </c>
      <c r="BG151">
        <v>4.5</v>
      </c>
      <c r="BH151">
        <v>11.12</v>
      </c>
      <c r="BI151">
        <v>11.12</v>
      </c>
      <c r="BJ151">
        <v>7.4</v>
      </c>
      <c r="BK151">
        <v>7.4</v>
      </c>
      <c r="BL151">
        <v>14</v>
      </c>
      <c r="BR151">
        <v>0</v>
      </c>
      <c r="BS151">
        <v>0.25</v>
      </c>
      <c r="BT151">
        <v>0.5</v>
      </c>
      <c r="BU151">
        <v>0.75</v>
      </c>
      <c r="BV151">
        <v>0.9</v>
      </c>
    </row>
    <row r="152" spans="1:74" x14ac:dyDescent="0.25">
      <c r="A152" t="s">
        <v>74</v>
      </c>
      <c r="B152" t="s">
        <v>75</v>
      </c>
      <c r="C152">
        <v>9</v>
      </c>
      <c r="D152">
        <v>9</v>
      </c>
      <c r="E152">
        <v>216</v>
      </c>
      <c r="F152" t="s">
        <v>220</v>
      </c>
      <c r="G152" t="s">
        <v>221</v>
      </c>
      <c r="H152">
        <v>2017</v>
      </c>
      <c r="I152" t="s">
        <v>78</v>
      </c>
      <c r="J152" t="s">
        <v>79</v>
      </c>
      <c r="K152" t="s">
        <v>80</v>
      </c>
      <c r="L152">
        <v>69.5</v>
      </c>
      <c r="M152" t="s">
        <v>222</v>
      </c>
      <c r="N152" s="2">
        <v>64.3</v>
      </c>
      <c r="O152" s="2"/>
      <c r="P152" s="2"/>
      <c r="Q152" s="2"/>
      <c r="R152" s="2"/>
      <c r="S152" t="s">
        <v>82</v>
      </c>
      <c r="T152">
        <v>0.94</v>
      </c>
      <c r="U152">
        <v>0.8</v>
      </c>
      <c r="V152">
        <v>1.4</v>
      </c>
      <c r="W152">
        <v>1.1000000000000001</v>
      </c>
      <c r="AS152">
        <v>60</v>
      </c>
      <c r="AU152" t="s">
        <v>223</v>
      </c>
      <c r="AV152" t="s">
        <v>237</v>
      </c>
      <c r="AW152" t="s">
        <v>137</v>
      </c>
      <c r="AX152" t="s">
        <v>88</v>
      </c>
      <c r="AY152" t="s">
        <v>89</v>
      </c>
      <c r="AZ152" t="s">
        <v>238</v>
      </c>
      <c r="BA152" t="s">
        <v>110</v>
      </c>
      <c r="BB152" t="s">
        <v>543</v>
      </c>
      <c r="BC152" t="s">
        <v>544</v>
      </c>
      <c r="BD152">
        <v>10.38</v>
      </c>
      <c r="BE152">
        <v>10.38</v>
      </c>
      <c r="BF152">
        <v>3.4</v>
      </c>
      <c r="BG152">
        <v>3.4</v>
      </c>
      <c r="BH152">
        <v>14.02</v>
      </c>
      <c r="BI152">
        <v>14.02</v>
      </c>
      <c r="BJ152">
        <v>3.5</v>
      </c>
      <c r="BK152">
        <v>3.5</v>
      </c>
      <c r="BL152">
        <v>14</v>
      </c>
      <c r="BQ152" t="s">
        <v>240</v>
      </c>
      <c r="BR152">
        <v>0</v>
      </c>
      <c r="BS152">
        <v>0.25</v>
      </c>
      <c r="BT152">
        <v>0.5</v>
      </c>
      <c r="BU152">
        <v>0.75</v>
      </c>
      <c r="BV152">
        <v>0.9</v>
      </c>
    </row>
    <row r="153" spans="1:74" x14ac:dyDescent="0.25">
      <c r="A153" t="s">
        <v>74</v>
      </c>
      <c r="B153" t="s">
        <v>75</v>
      </c>
      <c r="C153">
        <v>9</v>
      </c>
      <c r="D153">
        <v>9</v>
      </c>
      <c r="E153">
        <v>217</v>
      </c>
      <c r="F153" t="s">
        <v>220</v>
      </c>
      <c r="G153" t="s">
        <v>221</v>
      </c>
      <c r="H153">
        <v>2017</v>
      </c>
      <c r="I153" t="s">
        <v>78</v>
      </c>
      <c r="J153" t="s">
        <v>79</v>
      </c>
      <c r="K153" t="s">
        <v>80</v>
      </c>
      <c r="L153">
        <v>69.5</v>
      </c>
      <c r="M153" t="s">
        <v>222</v>
      </c>
      <c r="N153" s="2">
        <v>64.3</v>
      </c>
      <c r="O153" s="2"/>
      <c r="P153" s="2"/>
      <c r="Q153" s="2"/>
      <c r="R153" s="2"/>
      <c r="S153" t="s">
        <v>82</v>
      </c>
      <c r="T153">
        <v>0.94</v>
      </c>
      <c r="U153">
        <v>0.8</v>
      </c>
      <c r="V153">
        <v>1.4</v>
      </c>
      <c r="W153">
        <v>1.1000000000000001</v>
      </c>
      <c r="AS153">
        <v>60</v>
      </c>
      <c r="AU153" t="s">
        <v>223</v>
      </c>
      <c r="AV153" t="s">
        <v>237</v>
      </c>
      <c r="AW153" t="s">
        <v>137</v>
      </c>
      <c r="AX153" t="s">
        <v>88</v>
      </c>
      <c r="AY153" t="s">
        <v>89</v>
      </c>
      <c r="AZ153" t="s">
        <v>238</v>
      </c>
      <c r="BA153" t="s">
        <v>110</v>
      </c>
      <c r="BB153" t="s">
        <v>545</v>
      </c>
      <c r="BC153" t="s">
        <v>546</v>
      </c>
      <c r="BD153">
        <v>3.64</v>
      </c>
      <c r="BE153">
        <v>3.64</v>
      </c>
      <c r="BF153">
        <v>5.2</v>
      </c>
      <c r="BG153">
        <v>5.2</v>
      </c>
      <c r="BH153">
        <v>4.58</v>
      </c>
      <c r="BI153">
        <v>4.58</v>
      </c>
      <c r="BJ153">
        <v>2.7</v>
      </c>
      <c r="BK153">
        <v>2.7</v>
      </c>
      <c r="BL153">
        <v>14</v>
      </c>
      <c r="BR153">
        <v>0</v>
      </c>
      <c r="BS153">
        <v>0.25</v>
      </c>
      <c r="BT153">
        <v>0.5</v>
      </c>
      <c r="BU153">
        <v>0.75</v>
      </c>
      <c r="BV153">
        <v>0.9</v>
      </c>
    </row>
    <row r="154" spans="1:74" x14ac:dyDescent="0.25">
      <c r="A154" t="s">
        <v>74</v>
      </c>
      <c r="B154" t="s">
        <v>75</v>
      </c>
      <c r="C154">
        <v>9</v>
      </c>
      <c r="D154">
        <v>9</v>
      </c>
      <c r="E154">
        <v>218</v>
      </c>
      <c r="F154" t="s">
        <v>220</v>
      </c>
      <c r="G154" t="s">
        <v>221</v>
      </c>
      <c r="H154">
        <v>2017</v>
      </c>
      <c r="I154" t="s">
        <v>78</v>
      </c>
      <c r="J154" t="s">
        <v>79</v>
      </c>
      <c r="K154" t="s">
        <v>80</v>
      </c>
      <c r="L154">
        <v>69.5</v>
      </c>
      <c r="M154" t="s">
        <v>222</v>
      </c>
      <c r="N154" s="2">
        <v>64.3</v>
      </c>
      <c r="O154" s="2"/>
      <c r="P154" s="2"/>
      <c r="Q154" s="2"/>
      <c r="R154" s="2"/>
      <c r="S154" t="s">
        <v>82</v>
      </c>
      <c r="T154">
        <v>0.94</v>
      </c>
      <c r="U154">
        <v>0.8</v>
      </c>
      <c r="V154">
        <v>1.4</v>
      </c>
      <c r="W154">
        <v>1.1000000000000001</v>
      </c>
      <c r="AS154">
        <v>60</v>
      </c>
      <c r="AU154" t="s">
        <v>223</v>
      </c>
      <c r="AV154" t="s">
        <v>237</v>
      </c>
      <c r="AW154" t="s">
        <v>137</v>
      </c>
      <c r="AX154" t="s">
        <v>88</v>
      </c>
      <c r="AY154" t="s">
        <v>89</v>
      </c>
      <c r="AZ154" t="s">
        <v>238</v>
      </c>
      <c r="BA154" t="s">
        <v>110</v>
      </c>
      <c r="BB154" t="s">
        <v>547</v>
      </c>
      <c r="BC154" t="s">
        <v>548</v>
      </c>
      <c r="BD154">
        <v>2.78</v>
      </c>
      <c r="BE154">
        <v>2.78</v>
      </c>
      <c r="BF154">
        <v>3.8</v>
      </c>
      <c r="BG154">
        <v>3.8</v>
      </c>
      <c r="BH154">
        <v>4.68</v>
      </c>
      <c r="BI154">
        <v>4.68</v>
      </c>
      <c r="BJ154">
        <v>3.4</v>
      </c>
      <c r="BK154">
        <v>3.4</v>
      </c>
      <c r="BL154">
        <v>14</v>
      </c>
      <c r="BR154">
        <v>0</v>
      </c>
      <c r="BS154">
        <v>0.25</v>
      </c>
      <c r="BT154">
        <v>0.5</v>
      </c>
      <c r="BU154">
        <v>0.75</v>
      </c>
      <c r="BV154">
        <v>0.9</v>
      </c>
    </row>
    <row r="155" spans="1:74" x14ac:dyDescent="0.25">
      <c r="A155" t="s">
        <v>74</v>
      </c>
      <c r="B155" t="s">
        <v>75</v>
      </c>
      <c r="C155">
        <v>9</v>
      </c>
      <c r="D155">
        <v>9</v>
      </c>
      <c r="E155">
        <v>219</v>
      </c>
      <c r="F155" t="s">
        <v>220</v>
      </c>
      <c r="G155" t="s">
        <v>221</v>
      </c>
      <c r="H155">
        <v>2017</v>
      </c>
      <c r="I155" t="s">
        <v>78</v>
      </c>
      <c r="J155" t="s">
        <v>79</v>
      </c>
      <c r="K155" t="s">
        <v>80</v>
      </c>
      <c r="L155">
        <v>69.5</v>
      </c>
      <c r="M155" t="s">
        <v>222</v>
      </c>
      <c r="N155" s="2">
        <v>64.3</v>
      </c>
      <c r="O155" s="2"/>
      <c r="P155" s="2"/>
      <c r="Q155" s="2"/>
      <c r="R155" s="2"/>
      <c r="S155" t="s">
        <v>82</v>
      </c>
      <c r="T155">
        <v>0.94</v>
      </c>
      <c r="U155">
        <v>0.8</v>
      </c>
      <c r="V155">
        <v>1.4</v>
      </c>
      <c r="W155">
        <v>1.1000000000000001</v>
      </c>
      <c r="AS155">
        <v>60</v>
      </c>
      <c r="AU155" t="s">
        <v>223</v>
      </c>
      <c r="AV155" t="s">
        <v>237</v>
      </c>
      <c r="AW155" t="s">
        <v>137</v>
      </c>
      <c r="AX155" t="s">
        <v>88</v>
      </c>
      <c r="AY155" t="s">
        <v>89</v>
      </c>
      <c r="AZ155" t="s">
        <v>238</v>
      </c>
      <c r="BA155" t="s">
        <v>110</v>
      </c>
      <c r="BB155" t="s">
        <v>549</v>
      </c>
      <c r="BC155" t="s">
        <v>550</v>
      </c>
      <c r="BD155">
        <v>61.05</v>
      </c>
      <c r="BE155">
        <v>61.05</v>
      </c>
      <c r="BF155">
        <v>4.7</v>
      </c>
      <c r="BG155">
        <v>4.7</v>
      </c>
      <c r="BH155">
        <v>62.28</v>
      </c>
      <c r="BI155">
        <v>62.28</v>
      </c>
      <c r="BJ155">
        <v>8.1</v>
      </c>
      <c r="BK155">
        <v>8.1</v>
      </c>
      <c r="BL155">
        <v>14</v>
      </c>
      <c r="BR155">
        <v>0</v>
      </c>
      <c r="BS155">
        <v>0.25</v>
      </c>
      <c r="BT155">
        <v>0.5</v>
      </c>
      <c r="BU155">
        <v>0.75</v>
      </c>
      <c r="BV155">
        <v>0.9</v>
      </c>
    </row>
    <row r="156" spans="1:74" x14ac:dyDescent="0.25">
      <c r="A156" t="s">
        <v>74</v>
      </c>
      <c r="B156" t="s">
        <v>75</v>
      </c>
      <c r="C156">
        <v>9</v>
      </c>
      <c r="D156">
        <v>9</v>
      </c>
      <c r="E156">
        <v>220</v>
      </c>
      <c r="F156" t="s">
        <v>220</v>
      </c>
      <c r="G156" t="s">
        <v>221</v>
      </c>
      <c r="H156">
        <v>2017</v>
      </c>
      <c r="I156" t="s">
        <v>78</v>
      </c>
      <c r="J156" t="s">
        <v>79</v>
      </c>
      <c r="K156" t="s">
        <v>80</v>
      </c>
      <c r="L156">
        <v>69.5</v>
      </c>
      <c r="M156" t="s">
        <v>222</v>
      </c>
      <c r="N156" s="2">
        <v>64.3</v>
      </c>
      <c r="O156" s="2"/>
      <c r="P156" s="2"/>
      <c r="Q156" s="2"/>
      <c r="R156" s="2"/>
      <c r="S156" t="s">
        <v>82</v>
      </c>
      <c r="T156">
        <v>0.94</v>
      </c>
      <c r="U156">
        <v>0.8</v>
      </c>
      <c r="V156">
        <v>1.4</v>
      </c>
      <c r="W156">
        <v>1.1000000000000001</v>
      </c>
      <c r="AS156">
        <v>60</v>
      </c>
      <c r="AU156" t="s">
        <v>223</v>
      </c>
      <c r="AV156" t="s">
        <v>237</v>
      </c>
      <c r="AW156" t="s">
        <v>137</v>
      </c>
      <c r="AX156" t="s">
        <v>88</v>
      </c>
      <c r="AY156" t="s">
        <v>89</v>
      </c>
      <c r="AZ156" t="s">
        <v>238</v>
      </c>
      <c r="BA156" t="s">
        <v>110</v>
      </c>
      <c r="BB156" t="s">
        <v>551</v>
      </c>
      <c r="BC156" t="s">
        <v>552</v>
      </c>
      <c r="BD156">
        <v>57.98</v>
      </c>
      <c r="BE156">
        <v>57.98</v>
      </c>
      <c r="BF156">
        <v>7.4</v>
      </c>
      <c r="BG156">
        <v>7.4</v>
      </c>
      <c r="BH156">
        <v>61.16</v>
      </c>
      <c r="BI156">
        <v>61.16</v>
      </c>
      <c r="BJ156">
        <v>7.8</v>
      </c>
      <c r="BK156">
        <v>7.8</v>
      </c>
      <c r="BL156">
        <v>14</v>
      </c>
      <c r="BQ156" t="s">
        <v>240</v>
      </c>
      <c r="BR156">
        <v>0</v>
      </c>
      <c r="BS156">
        <v>0.25</v>
      </c>
      <c r="BT156">
        <v>0.5</v>
      </c>
      <c r="BU156">
        <v>0.75</v>
      </c>
      <c r="BV156">
        <v>0.9</v>
      </c>
    </row>
    <row r="157" spans="1:74" x14ac:dyDescent="0.25">
      <c r="A157" t="s">
        <v>74</v>
      </c>
      <c r="B157" t="s">
        <v>75</v>
      </c>
      <c r="C157">
        <v>9</v>
      </c>
      <c r="D157">
        <v>9</v>
      </c>
      <c r="E157">
        <v>221</v>
      </c>
      <c r="F157" t="s">
        <v>220</v>
      </c>
      <c r="G157" t="s">
        <v>221</v>
      </c>
      <c r="H157">
        <v>2017</v>
      </c>
      <c r="I157" t="s">
        <v>78</v>
      </c>
      <c r="J157" t="s">
        <v>79</v>
      </c>
      <c r="K157" t="s">
        <v>80</v>
      </c>
      <c r="L157">
        <v>69.5</v>
      </c>
      <c r="M157" t="s">
        <v>222</v>
      </c>
      <c r="N157" s="2">
        <v>64.3</v>
      </c>
      <c r="O157" s="2"/>
      <c r="P157" s="2"/>
      <c r="Q157" s="2"/>
      <c r="R157" s="2"/>
      <c r="S157" t="s">
        <v>82</v>
      </c>
      <c r="T157">
        <v>0.94</v>
      </c>
      <c r="U157">
        <v>0.8</v>
      </c>
      <c r="V157">
        <v>1.4</v>
      </c>
      <c r="W157">
        <v>1.1000000000000001</v>
      </c>
      <c r="AS157">
        <v>60</v>
      </c>
      <c r="AU157" t="s">
        <v>223</v>
      </c>
      <c r="AV157" t="s">
        <v>237</v>
      </c>
      <c r="AW157" t="s">
        <v>137</v>
      </c>
      <c r="AX157" t="s">
        <v>88</v>
      </c>
      <c r="AY157" t="s">
        <v>89</v>
      </c>
      <c r="AZ157" t="s">
        <v>238</v>
      </c>
      <c r="BA157" t="s">
        <v>110</v>
      </c>
      <c r="BB157" t="s">
        <v>553</v>
      </c>
      <c r="BC157" t="s">
        <v>553</v>
      </c>
      <c r="BD157">
        <v>-0.18</v>
      </c>
      <c r="BE157">
        <v>-0.18</v>
      </c>
      <c r="BF157">
        <v>0.09</v>
      </c>
      <c r="BG157">
        <v>0.09</v>
      </c>
      <c r="BH157">
        <v>-0.19</v>
      </c>
      <c r="BI157">
        <v>-0.19</v>
      </c>
      <c r="BJ157">
        <v>0.09</v>
      </c>
      <c r="BK157">
        <v>0.09</v>
      </c>
      <c r="BL157">
        <v>14</v>
      </c>
      <c r="BR157">
        <v>0</v>
      </c>
      <c r="BS157">
        <v>0.25</v>
      </c>
      <c r="BT157">
        <v>0.5</v>
      </c>
      <c r="BU157">
        <v>0.75</v>
      </c>
      <c r="BV157">
        <v>0.9</v>
      </c>
    </row>
    <row r="158" spans="1:74" x14ac:dyDescent="0.25">
      <c r="A158" t="s">
        <v>74</v>
      </c>
      <c r="B158" t="s">
        <v>75</v>
      </c>
      <c r="C158">
        <v>9</v>
      </c>
      <c r="D158">
        <v>9</v>
      </c>
      <c r="E158">
        <v>222</v>
      </c>
      <c r="F158" t="s">
        <v>220</v>
      </c>
      <c r="G158" t="s">
        <v>221</v>
      </c>
      <c r="H158">
        <v>2017</v>
      </c>
      <c r="I158" t="s">
        <v>78</v>
      </c>
      <c r="J158" t="s">
        <v>79</v>
      </c>
      <c r="K158" t="s">
        <v>80</v>
      </c>
      <c r="L158">
        <v>69.5</v>
      </c>
      <c r="M158" t="s">
        <v>222</v>
      </c>
      <c r="N158" s="2">
        <v>64.3</v>
      </c>
      <c r="O158" s="2"/>
      <c r="P158" s="2"/>
      <c r="Q158" s="2"/>
      <c r="R158" s="2"/>
      <c r="S158" t="s">
        <v>82</v>
      </c>
      <c r="T158">
        <v>0.94</v>
      </c>
      <c r="U158">
        <v>0.8</v>
      </c>
      <c r="V158">
        <v>1.4</v>
      </c>
      <c r="W158">
        <v>1.1000000000000001</v>
      </c>
      <c r="AS158">
        <v>60</v>
      </c>
      <c r="AU158" t="s">
        <v>223</v>
      </c>
      <c r="AV158" t="s">
        <v>237</v>
      </c>
      <c r="AW158" t="s">
        <v>137</v>
      </c>
      <c r="AX158" t="s">
        <v>88</v>
      </c>
      <c r="AY158" t="s">
        <v>89</v>
      </c>
      <c r="AZ158" t="s">
        <v>238</v>
      </c>
      <c r="BA158" t="s">
        <v>110</v>
      </c>
      <c r="BB158" t="s">
        <v>554</v>
      </c>
      <c r="BC158" t="s">
        <v>554</v>
      </c>
      <c r="BD158">
        <v>-0.19</v>
      </c>
      <c r="BE158">
        <v>-0.19</v>
      </c>
      <c r="BF158">
        <v>0.01</v>
      </c>
      <c r="BG158">
        <v>0.01</v>
      </c>
      <c r="BH158">
        <v>-0.18</v>
      </c>
      <c r="BI158">
        <v>-0.18</v>
      </c>
      <c r="BJ158">
        <v>0.06</v>
      </c>
      <c r="BK158">
        <v>0.06</v>
      </c>
      <c r="BL158">
        <v>14</v>
      </c>
      <c r="BR158">
        <v>0</v>
      </c>
      <c r="BS158">
        <v>0.25</v>
      </c>
      <c r="BT158">
        <v>0.5</v>
      </c>
      <c r="BU158">
        <v>0.75</v>
      </c>
      <c r="BV158">
        <v>0.9</v>
      </c>
    </row>
    <row r="159" spans="1:74" x14ac:dyDescent="0.25">
      <c r="A159" t="s">
        <v>74</v>
      </c>
      <c r="B159" t="s">
        <v>75</v>
      </c>
      <c r="C159">
        <v>9</v>
      </c>
      <c r="D159">
        <v>9</v>
      </c>
      <c r="E159">
        <v>223</v>
      </c>
      <c r="F159" t="s">
        <v>220</v>
      </c>
      <c r="G159" t="s">
        <v>221</v>
      </c>
      <c r="H159">
        <v>2017</v>
      </c>
      <c r="I159" t="s">
        <v>78</v>
      </c>
      <c r="J159" t="s">
        <v>79</v>
      </c>
      <c r="K159" t="s">
        <v>80</v>
      </c>
      <c r="L159">
        <v>69.5</v>
      </c>
      <c r="M159" t="s">
        <v>222</v>
      </c>
      <c r="N159" s="2">
        <v>64.3</v>
      </c>
      <c r="O159" s="2"/>
      <c r="P159" s="2"/>
      <c r="Q159" s="2"/>
      <c r="R159" s="2"/>
      <c r="S159" t="s">
        <v>82</v>
      </c>
      <c r="T159">
        <v>0.94</v>
      </c>
      <c r="U159">
        <v>0.8</v>
      </c>
      <c r="V159">
        <v>1.4</v>
      </c>
      <c r="W159">
        <v>1.1000000000000001</v>
      </c>
      <c r="AS159">
        <v>60</v>
      </c>
      <c r="AU159" t="s">
        <v>223</v>
      </c>
      <c r="AV159" t="s">
        <v>237</v>
      </c>
      <c r="AW159" t="s">
        <v>137</v>
      </c>
      <c r="AX159" t="s">
        <v>88</v>
      </c>
      <c r="AY159" t="s">
        <v>89</v>
      </c>
      <c r="AZ159" t="s">
        <v>238</v>
      </c>
      <c r="BA159" t="s">
        <v>110</v>
      </c>
      <c r="BB159" t="s">
        <v>555</v>
      </c>
      <c r="BC159" t="s">
        <v>555</v>
      </c>
      <c r="BD159">
        <v>1.02</v>
      </c>
      <c r="BE159">
        <v>1.02</v>
      </c>
      <c r="BF159">
        <v>0.17</v>
      </c>
      <c r="BG159">
        <v>0.17</v>
      </c>
      <c r="BH159">
        <v>1.05</v>
      </c>
      <c r="BI159">
        <v>1.05</v>
      </c>
      <c r="BJ159">
        <v>0.19</v>
      </c>
      <c r="BK159">
        <v>0.19</v>
      </c>
      <c r="BL159">
        <v>14</v>
      </c>
      <c r="BR159">
        <v>0</v>
      </c>
      <c r="BS159">
        <v>0.25</v>
      </c>
      <c r="BT159">
        <v>0.5</v>
      </c>
      <c r="BU159">
        <v>0.75</v>
      </c>
      <c r="BV159">
        <v>0.9</v>
      </c>
    </row>
    <row r="160" spans="1:74" x14ac:dyDescent="0.25">
      <c r="A160" t="s">
        <v>74</v>
      </c>
      <c r="B160" t="s">
        <v>75</v>
      </c>
      <c r="C160">
        <v>9</v>
      </c>
      <c r="D160">
        <v>9</v>
      </c>
      <c r="E160">
        <v>224</v>
      </c>
      <c r="F160" t="s">
        <v>220</v>
      </c>
      <c r="G160" t="s">
        <v>221</v>
      </c>
      <c r="H160">
        <v>2017</v>
      </c>
      <c r="I160" t="s">
        <v>78</v>
      </c>
      <c r="J160" t="s">
        <v>79</v>
      </c>
      <c r="K160" t="s">
        <v>80</v>
      </c>
      <c r="L160">
        <v>69.5</v>
      </c>
      <c r="M160" t="s">
        <v>222</v>
      </c>
      <c r="N160" s="2">
        <v>64.3</v>
      </c>
      <c r="O160" s="2"/>
      <c r="P160" s="2"/>
      <c r="Q160" s="2"/>
      <c r="R160" s="2"/>
      <c r="S160" t="s">
        <v>82</v>
      </c>
      <c r="T160">
        <v>0.94</v>
      </c>
      <c r="U160">
        <v>0.8</v>
      </c>
      <c r="V160">
        <v>1.4</v>
      </c>
      <c r="W160">
        <v>1.1000000000000001</v>
      </c>
      <c r="AS160">
        <v>60</v>
      </c>
      <c r="AU160" t="s">
        <v>223</v>
      </c>
      <c r="AV160" t="s">
        <v>237</v>
      </c>
      <c r="AW160" t="s">
        <v>137</v>
      </c>
      <c r="AX160" t="s">
        <v>88</v>
      </c>
      <c r="AY160" t="s">
        <v>89</v>
      </c>
      <c r="AZ160" t="s">
        <v>238</v>
      </c>
      <c r="BA160" t="s">
        <v>110</v>
      </c>
      <c r="BB160" t="s">
        <v>556</v>
      </c>
      <c r="BC160" t="s">
        <v>556</v>
      </c>
      <c r="BD160">
        <v>0.97</v>
      </c>
      <c r="BE160">
        <v>0.97</v>
      </c>
      <c r="BF160">
        <v>0.14000000000000001</v>
      </c>
      <c r="BG160">
        <v>0.14000000000000001</v>
      </c>
      <c r="BH160">
        <v>1.06</v>
      </c>
      <c r="BI160">
        <v>1.06</v>
      </c>
      <c r="BJ160">
        <v>0.18</v>
      </c>
      <c r="BK160">
        <v>0.18</v>
      </c>
      <c r="BL160">
        <v>14</v>
      </c>
      <c r="BR160">
        <v>0</v>
      </c>
      <c r="BS160">
        <v>0.25</v>
      </c>
      <c r="BT160">
        <v>0.5</v>
      </c>
      <c r="BU160">
        <v>0.75</v>
      </c>
      <c r="BV160">
        <v>0.9</v>
      </c>
    </row>
    <row r="161" spans="1:74" x14ac:dyDescent="0.25">
      <c r="A161" t="s">
        <v>74</v>
      </c>
      <c r="B161" t="s">
        <v>75</v>
      </c>
      <c r="C161">
        <v>9</v>
      </c>
      <c r="D161">
        <v>9</v>
      </c>
      <c r="E161">
        <v>225</v>
      </c>
      <c r="F161" t="s">
        <v>220</v>
      </c>
      <c r="G161" t="s">
        <v>221</v>
      </c>
      <c r="H161">
        <v>2017</v>
      </c>
      <c r="I161" t="s">
        <v>78</v>
      </c>
      <c r="J161" t="s">
        <v>79</v>
      </c>
      <c r="K161" t="s">
        <v>80</v>
      </c>
      <c r="L161">
        <v>69.5</v>
      </c>
      <c r="M161" t="s">
        <v>222</v>
      </c>
      <c r="N161" s="2">
        <v>64.3</v>
      </c>
      <c r="O161" s="2"/>
      <c r="P161" s="2"/>
      <c r="Q161" s="2"/>
      <c r="R161" s="2"/>
      <c r="S161" t="s">
        <v>82</v>
      </c>
      <c r="T161">
        <v>0.94</v>
      </c>
      <c r="U161">
        <v>0.8</v>
      </c>
      <c r="V161">
        <v>1.4</v>
      </c>
      <c r="W161">
        <v>1.1000000000000001</v>
      </c>
      <c r="AS161">
        <v>60</v>
      </c>
      <c r="AU161" t="s">
        <v>223</v>
      </c>
      <c r="AV161" t="s">
        <v>237</v>
      </c>
      <c r="AW161" t="s">
        <v>137</v>
      </c>
      <c r="AX161" t="s">
        <v>88</v>
      </c>
      <c r="AY161" t="s">
        <v>89</v>
      </c>
      <c r="AZ161" t="s">
        <v>238</v>
      </c>
      <c r="BA161" t="s">
        <v>110</v>
      </c>
      <c r="BB161" t="s">
        <v>557</v>
      </c>
      <c r="BC161" t="s">
        <v>558</v>
      </c>
      <c r="BD161">
        <v>0.41</v>
      </c>
      <c r="BE161">
        <v>0.41</v>
      </c>
      <c r="BF161">
        <v>0.28000000000000003</v>
      </c>
      <c r="BG161">
        <v>0.28000000000000003</v>
      </c>
      <c r="BH161">
        <v>0.45</v>
      </c>
      <c r="BI161">
        <v>0.45</v>
      </c>
      <c r="BJ161">
        <v>0.23</v>
      </c>
      <c r="BK161">
        <v>0.23</v>
      </c>
      <c r="BL161">
        <v>14</v>
      </c>
      <c r="BR161">
        <v>0</v>
      </c>
      <c r="BS161">
        <v>0.25</v>
      </c>
      <c r="BT161">
        <v>0.5</v>
      </c>
      <c r="BU161">
        <v>0.75</v>
      </c>
      <c r="BV161">
        <v>0.9</v>
      </c>
    </row>
    <row r="162" spans="1:74" x14ac:dyDescent="0.25">
      <c r="A162" t="s">
        <v>74</v>
      </c>
      <c r="B162" t="s">
        <v>75</v>
      </c>
      <c r="C162">
        <v>9</v>
      </c>
      <c r="D162">
        <v>9</v>
      </c>
      <c r="E162">
        <v>226</v>
      </c>
      <c r="F162" t="s">
        <v>220</v>
      </c>
      <c r="G162" t="s">
        <v>221</v>
      </c>
      <c r="H162">
        <v>2017</v>
      </c>
      <c r="I162" t="s">
        <v>78</v>
      </c>
      <c r="J162" t="s">
        <v>79</v>
      </c>
      <c r="K162" t="s">
        <v>80</v>
      </c>
      <c r="L162">
        <v>69.5</v>
      </c>
      <c r="M162" t="s">
        <v>222</v>
      </c>
      <c r="N162" s="2">
        <v>64.3</v>
      </c>
      <c r="O162" s="2"/>
      <c r="P162" s="2"/>
      <c r="Q162" s="2"/>
      <c r="R162" s="2"/>
      <c r="S162" t="s">
        <v>82</v>
      </c>
      <c r="T162">
        <v>0.94</v>
      </c>
      <c r="U162">
        <v>0.8</v>
      </c>
      <c r="V162">
        <v>1.4</v>
      </c>
      <c r="W162">
        <v>1.1000000000000001</v>
      </c>
      <c r="AS162">
        <v>60</v>
      </c>
      <c r="AU162" t="s">
        <v>223</v>
      </c>
      <c r="AV162" t="s">
        <v>237</v>
      </c>
      <c r="AW162" t="s">
        <v>137</v>
      </c>
      <c r="AX162" t="s">
        <v>88</v>
      </c>
      <c r="AY162" t="s">
        <v>89</v>
      </c>
      <c r="AZ162" t="s">
        <v>238</v>
      </c>
      <c r="BA162" t="s">
        <v>110</v>
      </c>
      <c r="BB162" t="s">
        <v>559</v>
      </c>
      <c r="BC162" t="s">
        <v>560</v>
      </c>
      <c r="BD162">
        <v>0.4</v>
      </c>
      <c r="BE162">
        <v>0.4</v>
      </c>
      <c r="BF162">
        <v>0.31</v>
      </c>
      <c r="BG162">
        <v>0.31</v>
      </c>
      <c r="BH162">
        <v>0.41</v>
      </c>
      <c r="BI162">
        <v>0.41</v>
      </c>
      <c r="BJ162">
        <v>0.19</v>
      </c>
      <c r="BK162">
        <v>0.19</v>
      </c>
      <c r="BL162">
        <v>14</v>
      </c>
      <c r="BR162">
        <v>0</v>
      </c>
      <c r="BS162">
        <v>0.25</v>
      </c>
      <c r="BT162">
        <v>0.5</v>
      </c>
      <c r="BU162">
        <v>0.75</v>
      </c>
      <c r="BV162">
        <v>0.9</v>
      </c>
    </row>
    <row r="163" spans="1:74" x14ac:dyDescent="0.25">
      <c r="A163" t="s">
        <v>74</v>
      </c>
      <c r="B163" t="s">
        <v>75</v>
      </c>
      <c r="C163">
        <v>9</v>
      </c>
      <c r="D163">
        <v>9</v>
      </c>
      <c r="E163">
        <v>227</v>
      </c>
      <c r="F163" t="s">
        <v>220</v>
      </c>
      <c r="G163" t="s">
        <v>221</v>
      </c>
      <c r="H163">
        <v>2017</v>
      </c>
      <c r="I163" t="s">
        <v>78</v>
      </c>
      <c r="J163" t="s">
        <v>79</v>
      </c>
      <c r="K163" t="s">
        <v>80</v>
      </c>
      <c r="L163">
        <v>69.5</v>
      </c>
      <c r="M163" t="s">
        <v>222</v>
      </c>
      <c r="N163" s="2">
        <v>64.3</v>
      </c>
      <c r="O163" s="2"/>
      <c r="P163" s="2"/>
      <c r="Q163" s="2"/>
      <c r="R163" s="2"/>
      <c r="S163" t="s">
        <v>82</v>
      </c>
      <c r="T163">
        <v>0.94</v>
      </c>
      <c r="U163">
        <v>0.8</v>
      </c>
      <c r="V163">
        <v>1.4</v>
      </c>
      <c r="W163">
        <v>1.1000000000000001</v>
      </c>
      <c r="AS163">
        <v>60</v>
      </c>
      <c r="AU163" t="s">
        <v>223</v>
      </c>
      <c r="AV163" t="s">
        <v>237</v>
      </c>
      <c r="AW163" t="s">
        <v>137</v>
      </c>
      <c r="AX163" t="s">
        <v>88</v>
      </c>
      <c r="AY163" t="s">
        <v>89</v>
      </c>
      <c r="AZ163" t="s">
        <v>238</v>
      </c>
      <c r="BA163" t="s">
        <v>110</v>
      </c>
      <c r="BB163" t="s">
        <v>561</v>
      </c>
      <c r="BC163" t="s">
        <v>562</v>
      </c>
      <c r="BD163">
        <v>-0.93</v>
      </c>
      <c r="BE163">
        <v>-0.93</v>
      </c>
      <c r="BF163">
        <v>0.19</v>
      </c>
      <c r="BG163">
        <v>0.19</v>
      </c>
      <c r="BH163">
        <v>-1.04</v>
      </c>
      <c r="BI163">
        <v>-1.04</v>
      </c>
      <c r="BJ163">
        <v>0.25</v>
      </c>
      <c r="BK163">
        <v>0.25</v>
      </c>
      <c r="BL163">
        <v>14</v>
      </c>
      <c r="BQ163" t="s">
        <v>240</v>
      </c>
      <c r="BR163">
        <v>0</v>
      </c>
      <c r="BS163">
        <v>0.25</v>
      </c>
      <c r="BT163">
        <v>0.5</v>
      </c>
      <c r="BU163">
        <v>0.75</v>
      </c>
      <c r="BV163">
        <v>0.9</v>
      </c>
    </row>
    <row r="164" spans="1:74" x14ac:dyDescent="0.25">
      <c r="A164" t="s">
        <v>74</v>
      </c>
      <c r="B164" t="s">
        <v>75</v>
      </c>
      <c r="C164">
        <v>9</v>
      </c>
      <c r="D164">
        <v>9</v>
      </c>
      <c r="E164">
        <v>228</v>
      </c>
      <c r="F164" t="s">
        <v>220</v>
      </c>
      <c r="G164" t="s">
        <v>221</v>
      </c>
      <c r="H164">
        <v>2017</v>
      </c>
      <c r="I164" t="s">
        <v>78</v>
      </c>
      <c r="J164" t="s">
        <v>79</v>
      </c>
      <c r="K164" t="s">
        <v>80</v>
      </c>
      <c r="L164">
        <v>69.5</v>
      </c>
      <c r="M164" t="s">
        <v>222</v>
      </c>
      <c r="N164" s="2">
        <v>64.3</v>
      </c>
      <c r="O164" s="2"/>
      <c r="P164" s="2"/>
      <c r="Q164" s="2"/>
      <c r="R164" s="2"/>
      <c r="S164" t="s">
        <v>82</v>
      </c>
      <c r="T164">
        <v>0.94</v>
      </c>
      <c r="U164">
        <v>0.8</v>
      </c>
      <c r="V164">
        <v>1.4</v>
      </c>
      <c r="W164">
        <v>1.1000000000000001</v>
      </c>
      <c r="AS164">
        <v>60</v>
      </c>
      <c r="AU164" t="s">
        <v>223</v>
      </c>
      <c r="AV164" t="s">
        <v>237</v>
      </c>
      <c r="AW164" t="s">
        <v>137</v>
      </c>
      <c r="AX164" t="s">
        <v>88</v>
      </c>
      <c r="AY164" t="s">
        <v>89</v>
      </c>
      <c r="AZ164" t="s">
        <v>238</v>
      </c>
      <c r="BA164" t="s">
        <v>110</v>
      </c>
      <c r="BB164" t="s">
        <v>563</v>
      </c>
      <c r="BC164" t="s">
        <v>564</v>
      </c>
      <c r="BD164">
        <v>-0.79</v>
      </c>
      <c r="BE164">
        <v>-0.79</v>
      </c>
      <c r="BF164">
        <v>0.14000000000000001</v>
      </c>
      <c r="BG164">
        <v>0.14000000000000001</v>
      </c>
      <c r="BH164">
        <v>-0.84</v>
      </c>
      <c r="BI164">
        <v>-0.84</v>
      </c>
      <c r="BJ164">
        <v>0.22</v>
      </c>
      <c r="BK164">
        <v>0.22</v>
      </c>
      <c r="BL164">
        <v>14</v>
      </c>
      <c r="BR164">
        <v>0</v>
      </c>
      <c r="BS164">
        <v>0.25</v>
      </c>
      <c r="BT164">
        <v>0.5</v>
      </c>
      <c r="BU164">
        <v>0.75</v>
      </c>
      <c r="BV164">
        <v>0.9</v>
      </c>
    </row>
    <row r="165" spans="1:74" x14ac:dyDescent="0.25">
      <c r="A165" t="s">
        <v>74</v>
      </c>
      <c r="B165" t="s">
        <v>75</v>
      </c>
      <c r="C165">
        <v>9</v>
      </c>
      <c r="D165">
        <v>9</v>
      </c>
      <c r="E165">
        <v>229</v>
      </c>
      <c r="F165" t="s">
        <v>220</v>
      </c>
      <c r="G165" t="s">
        <v>221</v>
      </c>
      <c r="H165">
        <v>2017</v>
      </c>
      <c r="I165" t="s">
        <v>78</v>
      </c>
      <c r="J165" t="s">
        <v>79</v>
      </c>
      <c r="K165" t="s">
        <v>80</v>
      </c>
      <c r="L165">
        <v>69.5</v>
      </c>
      <c r="M165" t="s">
        <v>222</v>
      </c>
      <c r="N165" s="2">
        <v>64.3</v>
      </c>
      <c r="O165" s="2"/>
      <c r="P165" s="2"/>
      <c r="Q165" s="2"/>
      <c r="R165" s="2"/>
      <c r="S165" t="s">
        <v>82</v>
      </c>
      <c r="T165">
        <v>0.94</v>
      </c>
      <c r="U165">
        <v>0.8</v>
      </c>
      <c r="V165">
        <v>1.4</v>
      </c>
      <c r="W165">
        <v>1.1000000000000001</v>
      </c>
      <c r="AS165">
        <v>60</v>
      </c>
      <c r="AU165" t="s">
        <v>223</v>
      </c>
      <c r="AV165" t="s">
        <v>237</v>
      </c>
      <c r="AW165" t="s">
        <v>137</v>
      </c>
      <c r="AX165" t="s">
        <v>88</v>
      </c>
      <c r="AY165" t="s">
        <v>89</v>
      </c>
      <c r="AZ165" t="s">
        <v>238</v>
      </c>
      <c r="BA165" t="s">
        <v>110</v>
      </c>
      <c r="BB165" t="s">
        <v>565</v>
      </c>
      <c r="BC165" t="s">
        <v>565</v>
      </c>
      <c r="BD165">
        <v>0.49</v>
      </c>
      <c r="BE165">
        <v>0.49</v>
      </c>
      <c r="BF165">
        <v>0.28999999999999998</v>
      </c>
      <c r="BG165">
        <v>0.28999999999999998</v>
      </c>
      <c r="BH165">
        <v>0.55000000000000004</v>
      </c>
      <c r="BI165">
        <v>0.55000000000000004</v>
      </c>
      <c r="BJ165">
        <v>0.37</v>
      </c>
      <c r="BK165">
        <v>0.37</v>
      </c>
      <c r="BL165">
        <v>14</v>
      </c>
      <c r="BR165">
        <v>0</v>
      </c>
      <c r="BS165">
        <v>0.25</v>
      </c>
      <c r="BT165">
        <v>0.5</v>
      </c>
      <c r="BU165">
        <v>0.75</v>
      </c>
      <c r="BV165">
        <v>0.9</v>
      </c>
    </row>
    <row r="166" spans="1:74" x14ac:dyDescent="0.25">
      <c r="A166" t="s">
        <v>74</v>
      </c>
      <c r="B166" t="s">
        <v>75</v>
      </c>
      <c r="C166">
        <v>9</v>
      </c>
      <c r="D166">
        <v>9</v>
      </c>
      <c r="E166">
        <v>230</v>
      </c>
      <c r="F166" t="s">
        <v>220</v>
      </c>
      <c r="G166" t="s">
        <v>221</v>
      </c>
      <c r="H166">
        <v>2017</v>
      </c>
      <c r="I166" t="s">
        <v>78</v>
      </c>
      <c r="J166" t="s">
        <v>79</v>
      </c>
      <c r="K166" t="s">
        <v>80</v>
      </c>
      <c r="L166">
        <v>69.5</v>
      </c>
      <c r="M166" t="s">
        <v>222</v>
      </c>
      <c r="N166" s="2">
        <v>64.3</v>
      </c>
      <c r="O166" s="2"/>
      <c r="P166" s="2"/>
      <c r="Q166" s="2"/>
      <c r="R166" s="2"/>
      <c r="S166" t="s">
        <v>82</v>
      </c>
      <c r="T166">
        <v>0.94</v>
      </c>
      <c r="U166">
        <v>0.8</v>
      </c>
      <c r="V166">
        <v>1.4</v>
      </c>
      <c r="W166">
        <v>1.1000000000000001</v>
      </c>
      <c r="AS166">
        <v>60</v>
      </c>
      <c r="AU166" t="s">
        <v>223</v>
      </c>
      <c r="AV166" t="s">
        <v>237</v>
      </c>
      <c r="AW166" t="s">
        <v>137</v>
      </c>
      <c r="AX166" t="s">
        <v>88</v>
      </c>
      <c r="AY166" t="s">
        <v>89</v>
      </c>
      <c r="AZ166" t="s">
        <v>238</v>
      </c>
      <c r="BA166" t="s">
        <v>110</v>
      </c>
      <c r="BB166" t="s">
        <v>566</v>
      </c>
      <c r="BC166" t="s">
        <v>566</v>
      </c>
      <c r="BD166">
        <v>0.51</v>
      </c>
      <c r="BE166">
        <v>0.51</v>
      </c>
      <c r="BF166">
        <v>0.23</v>
      </c>
      <c r="BG166">
        <v>0.23</v>
      </c>
      <c r="BH166">
        <v>0.55000000000000004</v>
      </c>
      <c r="BI166">
        <v>0.55000000000000004</v>
      </c>
      <c r="BJ166">
        <v>0.23</v>
      </c>
      <c r="BK166">
        <v>0.23</v>
      </c>
      <c r="BL166">
        <v>14</v>
      </c>
      <c r="BR166">
        <v>0</v>
      </c>
      <c r="BS166">
        <v>0.25</v>
      </c>
      <c r="BT166">
        <v>0.5</v>
      </c>
      <c r="BU166">
        <v>0.75</v>
      </c>
      <c r="BV166">
        <v>0.9</v>
      </c>
    </row>
    <row r="167" spans="1:74" x14ac:dyDescent="0.25">
      <c r="A167" t="s">
        <v>74</v>
      </c>
      <c r="B167" t="s">
        <v>75</v>
      </c>
      <c r="C167">
        <v>9</v>
      </c>
      <c r="D167">
        <v>9</v>
      </c>
      <c r="E167">
        <v>231</v>
      </c>
      <c r="F167" t="s">
        <v>220</v>
      </c>
      <c r="G167" t="s">
        <v>221</v>
      </c>
      <c r="H167">
        <v>2017</v>
      </c>
      <c r="I167" t="s">
        <v>78</v>
      </c>
      <c r="J167" t="s">
        <v>79</v>
      </c>
      <c r="K167" t="s">
        <v>80</v>
      </c>
      <c r="L167">
        <v>69.5</v>
      </c>
      <c r="M167" t="s">
        <v>222</v>
      </c>
      <c r="N167" s="2">
        <v>64.3</v>
      </c>
      <c r="O167" s="2"/>
      <c r="P167" s="2"/>
      <c r="Q167" s="2"/>
      <c r="R167" s="2"/>
      <c r="S167" t="s">
        <v>82</v>
      </c>
      <c r="T167">
        <v>0.94</v>
      </c>
      <c r="U167">
        <v>0.8</v>
      </c>
      <c r="V167">
        <v>1.4</v>
      </c>
      <c r="W167">
        <v>1.1000000000000001</v>
      </c>
      <c r="AS167">
        <v>60</v>
      </c>
      <c r="AU167" t="s">
        <v>223</v>
      </c>
      <c r="AV167" t="s">
        <v>237</v>
      </c>
      <c r="AW167" t="s">
        <v>137</v>
      </c>
      <c r="AX167" t="s">
        <v>88</v>
      </c>
      <c r="AY167" t="s">
        <v>89</v>
      </c>
      <c r="AZ167" t="s">
        <v>238</v>
      </c>
      <c r="BA167" t="s">
        <v>110</v>
      </c>
      <c r="BB167" t="s">
        <v>567</v>
      </c>
      <c r="BC167" t="s">
        <v>568</v>
      </c>
      <c r="BD167">
        <v>-0.13</v>
      </c>
      <c r="BE167">
        <v>-0.13</v>
      </c>
      <c r="BF167">
        <v>0.09</v>
      </c>
      <c r="BG167">
        <v>0.09</v>
      </c>
      <c r="BH167">
        <v>-0.09</v>
      </c>
      <c r="BI167">
        <v>-0.09</v>
      </c>
      <c r="BJ167">
        <v>0.19</v>
      </c>
      <c r="BK167">
        <v>0.19</v>
      </c>
      <c r="BL167">
        <v>14</v>
      </c>
      <c r="BR167">
        <v>0</v>
      </c>
      <c r="BS167">
        <v>0.25</v>
      </c>
      <c r="BT167">
        <v>0.5</v>
      </c>
      <c r="BU167">
        <v>0.75</v>
      </c>
      <c r="BV167">
        <v>0.9</v>
      </c>
    </row>
    <row r="168" spans="1:74" x14ac:dyDescent="0.25">
      <c r="A168" t="s">
        <v>74</v>
      </c>
      <c r="B168" t="s">
        <v>75</v>
      </c>
      <c r="C168">
        <v>9</v>
      </c>
      <c r="D168">
        <v>9</v>
      </c>
      <c r="E168">
        <v>232</v>
      </c>
      <c r="F168" t="s">
        <v>220</v>
      </c>
      <c r="G168" t="s">
        <v>221</v>
      </c>
      <c r="H168">
        <v>2017</v>
      </c>
      <c r="I168" t="s">
        <v>78</v>
      </c>
      <c r="J168" t="s">
        <v>79</v>
      </c>
      <c r="K168" t="s">
        <v>80</v>
      </c>
      <c r="L168">
        <v>69.5</v>
      </c>
      <c r="M168" t="s">
        <v>222</v>
      </c>
      <c r="N168" s="2">
        <v>64.3</v>
      </c>
      <c r="O168" s="2"/>
      <c r="P168" s="2"/>
      <c r="Q168" s="2"/>
      <c r="R168" s="2"/>
      <c r="S168" t="s">
        <v>82</v>
      </c>
      <c r="T168">
        <v>0.94</v>
      </c>
      <c r="U168">
        <v>0.8</v>
      </c>
      <c r="V168">
        <v>1.4</v>
      </c>
      <c r="W168">
        <v>1.1000000000000001</v>
      </c>
      <c r="AS168">
        <v>60</v>
      </c>
      <c r="AU168" t="s">
        <v>223</v>
      </c>
      <c r="AV168" t="s">
        <v>237</v>
      </c>
      <c r="AW168" t="s">
        <v>137</v>
      </c>
      <c r="AX168" t="s">
        <v>88</v>
      </c>
      <c r="AY168" t="s">
        <v>89</v>
      </c>
      <c r="AZ168" t="s">
        <v>238</v>
      </c>
      <c r="BA168" t="s">
        <v>110</v>
      </c>
      <c r="BB168" t="s">
        <v>569</v>
      </c>
      <c r="BC168" t="s">
        <v>570</v>
      </c>
      <c r="BD168">
        <v>-0.13</v>
      </c>
      <c r="BE168">
        <v>-0.13</v>
      </c>
      <c r="BF168">
        <v>0.12</v>
      </c>
      <c r="BG168">
        <v>0.12</v>
      </c>
      <c r="BH168">
        <v>-0.12</v>
      </c>
      <c r="BI168">
        <v>-0.12</v>
      </c>
      <c r="BJ168">
        <v>0.13</v>
      </c>
      <c r="BK168">
        <v>0.13</v>
      </c>
      <c r="BL168">
        <v>14</v>
      </c>
      <c r="BR168">
        <v>0</v>
      </c>
      <c r="BS168">
        <v>0.25</v>
      </c>
      <c r="BT168">
        <v>0.5</v>
      </c>
      <c r="BU168">
        <v>0.75</v>
      </c>
      <c r="BV168">
        <v>0.9</v>
      </c>
    </row>
    <row r="169" spans="1:74" x14ac:dyDescent="0.25">
      <c r="A169" t="s">
        <v>74</v>
      </c>
      <c r="B169" t="s">
        <v>75</v>
      </c>
      <c r="C169">
        <v>9</v>
      </c>
      <c r="D169">
        <v>9</v>
      </c>
      <c r="E169">
        <v>233</v>
      </c>
      <c r="F169" t="s">
        <v>220</v>
      </c>
      <c r="G169" t="s">
        <v>221</v>
      </c>
      <c r="H169">
        <v>2017</v>
      </c>
      <c r="I169" t="s">
        <v>78</v>
      </c>
      <c r="J169" t="s">
        <v>79</v>
      </c>
      <c r="K169" t="s">
        <v>80</v>
      </c>
      <c r="L169">
        <v>69.5</v>
      </c>
      <c r="M169" t="s">
        <v>222</v>
      </c>
      <c r="N169" s="2">
        <v>64.3</v>
      </c>
      <c r="O169" s="2"/>
      <c r="P169" s="2"/>
      <c r="Q169" s="2"/>
      <c r="R169" s="2"/>
      <c r="S169" t="s">
        <v>82</v>
      </c>
      <c r="T169">
        <v>0.94</v>
      </c>
      <c r="U169">
        <v>0.8</v>
      </c>
      <c r="V169">
        <v>1.4</v>
      </c>
      <c r="W169">
        <v>1.1000000000000001</v>
      </c>
      <c r="AS169">
        <v>60</v>
      </c>
      <c r="AU169" t="s">
        <v>223</v>
      </c>
      <c r="AV169" t="s">
        <v>237</v>
      </c>
      <c r="AW169" t="s">
        <v>137</v>
      </c>
      <c r="AX169" t="s">
        <v>88</v>
      </c>
      <c r="AY169" t="s">
        <v>89</v>
      </c>
      <c r="AZ169" t="s">
        <v>238</v>
      </c>
      <c r="BA169" t="s">
        <v>110</v>
      </c>
      <c r="BB169" t="s">
        <v>571</v>
      </c>
      <c r="BC169" t="s">
        <v>572</v>
      </c>
      <c r="BD169">
        <v>0.18</v>
      </c>
      <c r="BE169">
        <v>0.18</v>
      </c>
      <c r="BF169">
        <v>0.19</v>
      </c>
      <c r="BG169">
        <v>0.19</v>
      </c>
      <c r="BH169">
        <v>0.2</v>
      </c>
      <c r="BI169">
        <v>0.2</v>
      </c>
      <c r="BJ169">
        <v>0.11</v>
      </c>
      <c r="BK169">
        <v>0.11</v>
      </c>
      <c r="BL169">
        <v>14</v>
      </c>
      <c r="BR169">
        <v>0</v>
      </c>
      <c r="BS169">
        <v>0.25</v>
      </c>
      <c r="BT169">
        <v>0.5</v>
      </c>
      <c r="BU169">
        <v>0.75</v>
      </c>
      <c r="BV169">
        <v>0.9</v>
      </c>
    </row>
    <row r="170" spans="1:74" x14ac:dyDescent="0.25">
      <c r="A170" t="s">
        <v>74</v>
      </c>
      <c r="B170" t="s">
        <v>75</v>
      </c>
      <c r="C170">
        <v>9</v>
      </c>
      <c r="D170">
        <v>9</v>
      </c>
      <c r="E170">
        <v>234</v>
      </c>
      <c r="F170" t="s">
        <v>220</v>
      </c>
      <c r="G170" t="s">
        <v>221</v>
      </c>
      <c r="H170">
        <v>2017</v>
      </c>
      <c r="I170" t="s">
        <v>78</v>
      </c>
      <c r="J170" t="s">
        <v>79</v>
      </c>
      <c r="K170" t="s">
        <v>80</v>
      </c>
      <c r="L170">
        <v>69.5</v>
      </c>
      <c r="M170" t="s">
        <v>222</v>
      </c>
      <c r="N170" s="2">
        <v>64.3</v>
      </c>
      <c r="O170" s="2"/>
      <c r="P170" s="2"/>
      <c r="Q170" s="2"/>
      <c r="R170" s="2"/>
      <c r="S170" t="s">
        <v>82</v>
      </c>
      <c r="T170">
        <v>0.94</v>
      </c>
      <c r="U170">
        <v>0.8</v>
      </c>
      <c r="V170">
        <v>1.4</v>
      </c>
      <c r="W170">
        <v>1.1000000000000001</v>
      </c>
      <c r="AS170">
        <v>60</v>
      </c>
      <c r="AU170" t="s">
        <v>223</v>
      </c>
      <c r="AV170" t="s">
        <v>237</v>
      </c>
      <c r="AW170" t="s">
        <v>137</v>
      </c>
      <c r="AX170" t="s">
        <v>88</v>
      </c>
      <c r="AY170" t="s">
        <v>89</v>
      </c>
      <c r="AZ170" t="s">
        <v>238</v>
      </c>
      <c r="BA170" t="s">
        <v>110</v>
      </c>
      <c r="BB170" t="s">
        <v>573</v>
      </c>
      <c r="BC170" t="s">
        <v>574</v>
      </c>
      <c r="BD170">
        <v>0.16</v>
      </c>
      <c r="BE170">
        <v>0.16</v>
      </c>
      <c r="BF170">
        <v>0.21</v>
      </c>
      <c r="BG170">
        <v>0.21</v>
      </c>
      <c r="BH170">
        <v>0.18</v>
      </c>
      <c r="BI170">
        <v>0.18</v>
      </c>
      <c r="BJ170">
        <v>0.17</v>
      </c>
      <c r="BK170">
        <v>0.17</v>
      </c>
      <c r="BL170">
        <v>14</v>
      </c>
      <c r="BR170">
        <v>0</v>
      </c>
      <c r="BS170">
        <v>0.25</v>
      </c>
      <c r="BT170">
        <v>0.5</v>
      </c>
      <c r="BU170">
        <v>0.75</v>
      </c>
      <c r="BV170">
        <v>0.9</v>
      </c>
    </row>
    <row r="171" spans="1:74" x14ac:dyDescent="0.25">
      <c r="A171" t="s">
        <v>74</v>
      </c>
      <c r="B171" t="s">
        <v>75</v>
      </c>
      <c r="C171">
        <v>9</v>
      </c>
      <c r="D171">
        <v>9</v>
      </c>
      <c r="E171">
        <v>235</v>
      </c>
      <c r="F171" t="s">
        <v>220</v>
      </c>
      <c r="G171" t="s">
        <v>221</v>
      </c>
      <c r="H171">
        <v>2017</v>
      </c>
      <c r="I171" t="s">
        <v>78</v>
      </c>
      <c r="J171" t="s">
        <v>79</v>
      </c>
      <c r="K171" t="s">
        <v>80</v>
      </c>
      <c r="L171">
        <v>69.5</v>
      </c>
      <c r="M171" t="s">
        <v>222</v>
      </c>
      <c r="N171" s="2">
        <v>64.3</v>
      </c>
      <c r="O171" s="2"/>
      <c r="P171" s="2"/>
      <c r="Q171" s="2"/>
      <c r="R171" s="2"/>
      <c r="S171" t="s">
        <v>82</v>
      </c>
      <c r="T171">
        <v>0.94</v>
      </c>
      <c r="U171">
        <v>0.8</v>
      </c>
      <c r="V171">
        <v>1.4</v>
      </c>
      <c r="W171">
        <v>1.1000000000000001</v>
      </c>
      <c r="AS171">
        <v>60</v>
      </c>
      <c r="AU171" t="s">
        <v>223</v>
      </c>
      <c r="AV171" t="s">
        <v>237</v>
      </c>
      <c r="AW171" t="s">
        <v>137</v>
      </c>
      <c r="AX171" t="s">
        <v>88</v>
      </c>
      <c r="AY171" t="s">
        <v>89</v>
      </c>
      <c r="AZ171" t="s">
        <v>238</v>
      </c>
      <c r="BA171" t="s">
        <v>110</v>
      </c>
      <c r="BB171" t="s">
        <v>575</v>
      </c>
      <c r="BC171" t="s">
        <v>575</v>
      </c>
      <c r="BD171">
        <v>-0.89</v>
      </c>
      <c r="BE171">
        <v>-0.89</v>
      </c>
      <c r="BF171">
        <v>0.06</v>
      </c>
      <c r="BG171">
        <v>0.06</v>
      </c>
      <c r="BH171">
        <v>-0.75</v>
      </c>
      <c r="BI171">
        <v>-0.75</v>
      </c>
      <c r="BJ171">
        <v>0.03</v>
      </c>
      <c r="BK171">
        <v>0.03</v>
      </c>
      <c r="BL171">
        <v>14</v>
      </c>
      <c r="BR171">
        <v>0</v>
      </c>
      <c r="BS171">
        <v>0.25</v>
      </c>
      <c r="BT171">
        <v>0.5</v>
      </c>
      <c r="BU171">
        <v>0.75</v>
      </c>
      <c r="BV171">
        <v>0.9</v>
      </c>
    </row>
    <row r="172" spans="1:74" x14ac:dyDescent="0.25">
      <c r="A172" t="s">
        <v>74</v>
      </c>
      <c r="B172" t="s">
        <v>75</v>
      </c>
      <c r="C172">
        <v>9</v>
      </c>
      <c r="D172">
        <v>9</v>
      </c>
      <c r="E172">
        <v>236</v>
      </c>
      <c r="F172" t="s">
        <v>220</v>
      </c>
      <c r="G172" t="s">
        <v>221</v>
      </c>
      <c r="H172">
        <v>2017</v>
      </c>
      <c r="I172" t="s">
        <v>78</v>
      </c>
      <c r="J172" t="s">
        <v>79</v>
      </c>
      <c r="K172" t="s">
        <v>80</v>
      </c>
      <c r="L172">
        <v>69.5</v>
      </c>
      <c r="M172" t="s">
        <v>222</v>
      </c>
      <c r="N172" s="2">
        <v>64.3</v>
      </c>
      <c r="O172" s="2"/>
      <c r="P172" s="2"/>
      <c r="Q172" s="2"/>
      <c r="R172" s="2"/>
      <c r="S172" t="s">
        <v>82</v>
      </c>
      <c r="T172">
        <v>0.94</v>
      </c>
      <c r="U172">
        <v>0.8</v>
      </c>
      <c r="V172">
        <v>1.4</v>
      </c>
      <c r="W172">
        <v>1.1000000000000001</v>
      </c>
      <c r="AS172">
        <v>60</v>
      </c>
      <c r="AU172" t="s">
        <v>223</v>
      </c>
      <c r="AV172" t="s">
        <v>237</v>
      </c>
      <c r="AW172" t="s">
        <v>137</v>
      </c>
      <c r="AX172" t="s">
        <v>88</v>
      </c>
      <c r="AY172" t="s">
        <v>89</v>
      </c>
      <c r="AZ172" t="s">
        <v>238</v>
      </c>
      <c r="BA172" t="s">
        <v>110</v>
      </c>
      <c r="BB172" t="s">
        <v>576</v>
      </c>
      <c r="BC172" t="s">
        <v>576</v>
      </c>
      <c r="BD172">
        <v>-0.68</v>
      </c>
      <c r="BE172">
        <v>-0.68</v>
      </c>
      <c r="BF172">
        <v>0.04</v>
      </c>
      <c r="BG172">
        <v>0.04</v>
      </c>
      <c r="BH172">
        <v>-0.71</v>
      </c>
      <c r="BI172">
        <v>-0.71</v>
      </c>
      <c r="BJ172">
        <v>0.08</v>
      </c>
      <c r="BK172">
        <v>0.08</v>
      </c>
      <c r="BL172">
        <v>14</v>
      </c>
      <c r="BR172">
        <v>0</v>
      </c>
      <c r="BS172">
        <v>0.25</v>
      </c>
      <c r="BT172">
        <v>0.5</v>
      </c>
      <c r="BU172">
        <v>0.75</v>
      </c>
      <c r="BV172">
        <v>0.9</v>
      </c>
    </row>
    <row r="173" spans="1:74" x14ac:dyDescent="0.25">
      <c r="A173" t="s">
        <v>74</v>
      </c>
      <c r="B173" t="s">
        <v>75</v>
      </c>
      <c r="C173">
        <v>9</v>
      </c>
      <c r="D173">
        <v>9</v>
      </c>
      <c r="E173">
        <v>237</v>
      </c>
      <c r="F173" t="s">
        <v>220</v>
      </c>
      <c r="G173" t="s">
        <v>221</v>
      </c>
      <c r="H173">
        <v>2017</v>
      </c>
      <c r="I173" t="s">
        <v>78</v>
      </c>
      <c r="J173" t="s">
        <v>79</v>
      </c>
      <c r="K173" t="s">
        <v>80</v>
      </c>
      <c r="L173">
        <v>69.5</v>
      </c>
      <c r="M173" t="s">
        <v>222</v>
      </c>
      <c r="N173" s="2">
        <v>64.3</v>
      </c>
      <c r="O173" s="2"/>
      <c r="P173" s="2"/>
      <c r="Q173" s="2"/>
      <c r="R173" s="2"/>
      <c r="S173" t="s">
        <v>82</v>
      </c>
      <c r="T173">
        <v>0.94</v>
      </c>
      <c r="U173">
        <v>0.8</v>
      </c>
      <c r="V173">
        <v>1.4</v>
      </c>
      <c r="W173">
        <v>1.1000000000000001</v>
      </c>
      <c r="AS173">
        <v>60</v>
      </c>
      <c r="AU173" t="s">
        <v>223</v>
      </c>
      <c r="AV173" t="s">
        <v>237</v>
      </c>
      <c r="AW173" t="s">
        <v>137</v>
      </c>
      <c r="AX173" t="s">
        <v>88</v>
      </c>
      <c r="AY173" t="s">
        <v>89</v>
      </c>
      <c r="AZ173" t="s">
        <v>238</v>
      </c>
      <c r="BA173" t="s">
        <v>110</v>
      </c>
      <c r="BB173" t="s">
        <v>577</v>
      </c>
      <c r="BC173" t="s">
        <v>577</v>
      </c>
      <c r="BD173">
        <v>2.0499999999999998</v>
      </c>
      <c r="BE173">
        <v>2.0499999999999998</v>
      </c>
      <c r="BF173">
        <v>0.2</v>
      </c>
      <c r="BG173">
        <v>0.2</v>
      </c>
      <c r="BH173">
        <v>2.17</v>
      </c>
      <c r="BI173">
        <v>2.17</v>
      </c>
      <c r="BJ173">
        <v>0.1</v>
      </c>
      <c r="BK173">
        <v>0.1</v>
      </c>
      <c r="BL173">
        <v>14</v>
      </c>
      <c r="BR173">
        <v>0</v>
      </c>
      <c r="BS173">
        <v>0.25</v>
      </c>
      <c r="BT173">
        <v>0.5</v>
      </c>
      <c r="BU173">
        <v>0.75</v>
      </c>
      <c r="BV173">
        <v>0.9</v>
      </c>
    </row>
    <row r="174" spans="1:74" x14ac:dyDescent="0.25">
      <c r="A174" t="s">
        <v>74</v>
      </c>
      <c r="B174" t="s">
        <v>75</v>
      </c>
      <c r="C174">
        <v>9</v>
      </c>
      <c r="D174">
        <v>9</v>
      </c>
      <c r="E174">
        <v>238</v>
      </c>
      <c r="F174" t="s">
        <v>220</v>
      </c>
      <c r="G174" t="s">
        <v>221</v>
      </c>
      <c r="H174">
        <v>2017</v>
      </c>
      <c r="I174" t="s">
        <v>78</v>
      </c>
      <c r="J174" t="s">
        <v>79</v>
      </c>
      <c r="K174" t="s">
        <v>80</v>
      </c>
      <c r="L174">
        <v>69.5</v>
      </c>
      <c r="M174" t="s">
        <v>222</v>
      </c>
      <c r="N174" s="2">
        <v>64.3</v>
      </c>
      <c r="O174" s="2"/>
      <c r="P174" s="2"/>
      <c r="Q174" s="2"/>
      <c r="R174" s="2"/>
      <c r="S174" t="s">
        <v>82</v>
      </c>
      <c r="T174">
        <v>0.94</v>
      </c>
      <c r="U174">
        <v>0.8</v>
      </c>
      <c r="V174">
        <v>1.4</v>
      </c>
      <c r="W174">
        <v>1.1000000000000001</v>
      </c>
      <c r="AS174">
        <v>60</v>
      </c>
      <c r="AU174" t="s">
        <v>223</v>
      </c>
      <c r="AV174" t="s">
        <v>237</v>
      </c>
      <c r="AW174" t="s">
        <v>137</v>
      </c>
      <c r="AX174" t="s">
        <v>88</v>
      </c>
      <c r="AY174" t="s">
        <v>89</v>
      </c>
      <c r="AZ174" t="s">
        <v>238</v>
      </c>
      <c r="BA174" t="s">
        <v>110</v>
      </c>
      <c r="BB174" t="s">
        <v>578</v>
      </c>
      <c r="BC174" t="s">
        <v>578</v>
      </c>
      <c r="BD174">
        <v>1.98</v>
      </c>
      <c r="BE174">
        <v>1.98</v>
      </c>
      <c r="BF174">
        <v>0.5</v>
      </c>
      <c r="BG174">
        <v>0.5</v>
      </c>
      <c r="BH174">
        <v>2.12</v>
      </c>
      <c r="BI174">
        <v>2.12</v>
      </c>
      <c r="BJ174">
        <v>0.4</v>
      </c>
      <c r="BK174">
        <v>0.4</v>
      </c>
      <c r="BL174">
        <v>14</v>
      </c>
      <c r="BR174">
        <v>0</v>
      </c>
      <c r="BS174">
        <v>0.25</v>
      </c>
      <c r="BT174">
        <v>0.5</v>
      </c>
      <c r="BU174">
        <v>0.75</v>
      </c>
      <c r="BV174">
        <v>0.9</v>
      </c>
    </row>
    <row r="175" spans="1:74" x14ac:dyDescent="0.25">
      <c r="A175" t="s">
        <v>74</v>
      </c>
      <c r="B175" t="s">
        <v>75</v>
      </c>
      <c r="C175">
        <v>9</v>
      </c>
      <c r="D175">
        <v>9</v>
      </c>
      <c r="E175">
        <v>239</v>
      </c>
      <c r="F175" t="s">
        <v>220</v>
      </c>
      <c r="G175" t="s">
        <v>221</v>
      </c>
      <c r="H175">
        <v>2017</v>
      </c>
      <c r="I175" t="s">
        <v>78</v>
      </c>
      <c r="J175" t="s">
        <v>79</v>
      </c>
      <c r="K175" t="s">
        <v>80</v>
      </c>
      <c r="L175">
        <v>69.5</v>
      </c>
      <c r="M175" t="s">
        <v>222</v>
      </c>
      <c r="N175" s="2">
        <v>64.3</v>
      </c>
      <c r="O175" s="2"/>
      <c r="P175" s="2"/>
      <c r="Q175" s="2"/>
      <c r="R175" s="2"/>
      <c r="S175" t="s">
        <v>82</v>
      </c>
      <c r="T175">
        <v>0.94</v>
      </c>
      <c r="U175">
        <v>0.8</v>
      </c>
      <c r="V175">
        <v>1.4</v>
      </c>
      <c r="W175">
        <v>1.1000000000000001</v>
      </c>
      <c r="AS175">
        <v>60</v>
      </c>
      <c r="AU175" t="s">
        <v>223</v>
      </c>
      <c r="AV175" t="s">
        <v>237</v>
      </c>
      <c r="AW175" t="s">
        <v>137</v>
      </c>
      <c r="AX175" t="s">
        <v>88</v>
      </c>
      <c r="AY175" t="s">
        <v>89</v>
      </c>
      <c r="AZ175" t="s">
        <v>238</v>
      </c>
      <c r="BA175" t="s">
        <v>110</v>
      </c>
      <c r="BB175" t="s">
        <v>579</v>
      </c>
      <c r="BC175" t="s">
        <v>580</v>
      </c>
      <c r="BD175">
        <v>0.39</v>
      </c>
      <c r="BE175">
        <v>0.39</v>
      </c>
      <c r="BF175">
        <v>0.1</v>
      </c>
      <c r="BG175">
        <v>0.1</v>
      </c>
      <c r="BH175">
        <v>0.28999999999999998</v>
      </c>
      <c r="BI175">
        <v>0.28999999999999998</v>
      </c>
      <c r="BJ175">
        <v>0.1</v>
      </c>
      <c r="BK175">
        <v>0.1</v>
      </c>
      <c r="BL175">
        <v>14</v>
      </c>
      <c r="BR175">
        <v>0</v>
      </c>
      <c r="BS175">
        <v>0.25</v>
      </c>
      <c r="BT175">
        <v>0.5</v>
      </c>
      <c r="BU175">
        <v>0.75</v>
      </c>
      <c r="BV175">
        <v>0.9</v>
      </c>
    </row>
    <row r="176" spans="1:74" x14ac:dyDescent="0.25">
      <c r="A176" t="s">
        <v>74</v>
      </c>
      <c r="B176" t="s">
        <v>75</v>
      </c>
      <c r="C176">
        <v>9</v>
      </c>
      <c r="D176">
        <v>9</v>
      </c>
      <c r="E176">
        <v>240</v>
      </c>
      <c r="F176" t="s">
        <v>220</v>
      </c>
      <c r="G176" t="s">
        <v>221</v>
      </c>
      <c r="H176">
        <v>2017</v>
      </c>
      <c r="I176" t="s">
        <v>78</v>
      </c>
      <c r="J176" t="s">
        <v>79</v>
      </c>
      <c r="K176" t="s">
        <v>80</v>
      </c>
      <c r="L176">
        <v>69.5</v>
      </c>
      <c r="M176" t="s">
        <v>222</v>
      </c>
      <c r="N176" s="2">
        <v>64.3</v>
      </c>
      <c r="O176" s="2"/>
      <c r="P176" s="2"/>
      <c r="Q176" s="2"/>
      <c r="R176" s="2"/>
      <c r="S176" t="s">
        <v>82</v>
      </c>
      <c r="T176">
        <v>0.94</v>
      </c>
      <c r="U176">
        <v>0.8</v>
      </c>
      <c r="V176">
        <v>1.4</v>
      </c>
      <c r="W176">
        <v>1.1000000000000001</v>
      </c>
      <c r="AS176">
        <v>60</v>
      </c>
      <c r="AU176" t="s">
        <v>223</v>
      </c>
      <c r="AV176" t="s">
        <v>237</v>
      </c>
      <c r="AW176" t="s">
        <v>137</v>
      </c>
      <c r="AX176" t="s">
        <v>88</v>
      </c>
      <c r="AY176" t="s">
        <v>89</v>
      </c>
      <c r="AZ176" t="s">
        <v>238</v>
      </c>
      <c r="BA176" t="s">
        <v>110</v>
      </c>
      <c r="BB176" t="s">
        <v>581</v>
      </c>
      <c r="BC176" t="s">
        <v>582</v>
      </c>
      <c r="BD176">
        <v>0.35</v>
      </c>
      <c r="BE176">
        <v>0.35</v>
      </c>
      <c r="BF176">
        <v>0.2</v>
      </c>
      <c r="BG176">
        <v>0.2</v>
      </c>
      <c r="BH176">
        <v>0.34</v>
      </c>
      <c r="BI176">
        <v>0.34</v>
      </c>
      <c r="BJ176">
        <v>0.06</v>
      </c>
      <c r="BK176">
        <v>0.06</v>
      </c>
      <c r="BL176">
        <v>14</v>
      </c>
      <c r="BR176">
        <v>0</v>
      </c>
      <c r="BS176">
        <v>0.25</v>
      </c>
      <c r="BT176">
        <v>0.5</v>
      </c>
      <c r="BU176">
        <v>0.75</v>
      </c>
      <c r="BV176">
        <v>0.9</v>
      </c>
    </row>
    <row r="177" spans="1:74" x14ac:dyDescent="0.25">
      <c r="A177" t="s">
        <v>74</v>
      </c>
      <c r="B177" t="s">
        <v>75</v>
      </c>
      <c r="C177">
        <v>9</v>
      </c>
      <c r="D177">
        <v>9</v>
      </c>
      <c r="E177">
        <v>241</v>
      </c>
      <c r="F177" t="s">
        <v>220</v>
      </c>
      <c r="G177" t="s">
        <v>221</v>
      </c>
      <c r="H177">
        <v>2017</v>
      </c>
      <c r="I177" t="s">
        <v>78</v>
      </c>
      <c r="J177" t="s">
        <v>79</v>
      </c>
      <c r="K177" t="s">
        <v>80</v>
      </c>
      <c r="L177">
        <v>69.5</v>
      </c>
      <c r="M177" t="s">
        <v>222</v>
      </c>
      <c r="N177" s="2">
        <v>64.3</v>
      </c>
      <c r="O177" s="2"/>
      <c r="P177" s="2"/>
      <c r="Q177" s="2"/>
      <c r="R177" s="2"/>
      <c r="S177" t="s">
        <v>82</v>
      </c>
      <c r="T177">
        <v>0.94</v>
      </c>
      <c r="U177">
        <v>0.8</v>
      </c>
      <c r="V177">
        <v>1.4</v>
      </c>
      <c r="W177">
        <v>1.1000000000000001</v>
      </c>
      <c r="AS177">
        <v>60</v>
      </c>
      <c r="AU177" t="s">
        <v>223</v>
      </c>
      <c r="AV177" t="s">
        <v>237</v>
      </c>
      <c r="AW177" t="s">
        <v>137</v>
      </c>
      <c r="AX177" t="s">
        <v>88</v>
      </c>
      <c r="AY177" t="s">
        <v>89</v>
      </c>
      <c r="AZ177" t="s">
        <v>238</v>
      </c>
      <c r="BA177" t="s">
        <v>110</v>
      </c>
      <c r="BB177" t="s">
        <v>583</v>
      </c>
      <c r="BC177" t="s">
        <v>584</v>
      </c>
      <c r="BD177">
        <v>-0.49</v>
      </c>
      <c r="BE177">
        <v>-0.49</v>
      </c>
      <c r="BF177">
        <v>0.01</v>
      </c>
      <c r="BG177">
        <v>0.01</v>
      </c>
      <c r="BH177">
        <v>-0.57999999999999996</v>
      </c>
      <c r="BI177">
        <v>-0.57999999999999996</v>
      </c>
      <c r="BJ177">
        <v>0.04</v>
      </c>
      <c r="BK177">
        <v>0.04</v>
      </c>
      <c r="BL177">
        <v>14</v>
      </c>
      <c r="BQ177" t="s">
        <v>240</v>
      </c>
      <c r="BR177">
        <v>0</v>
      </c>
      <c r="BS177">
        <v>0.25</v>
      </c>
      <c r="BT177">
        <v>0.5</v>
      </c>
      <c r="BU177">
        <v>0.75</v>
      </c>
      <c r="BV177">
        <v>0.9</v>
      </c>
    </row>
    <row r="178" spans="1:74" x14ac:dyDescent="0.25">
      <c r="A178" t="s">
        <v>74</v>
      </c>
      <c r="B178" t="s">
        <v>75</v>
      </c>
      <c r="C178">
        <v>9</v>
      </c>
      <c r="D178">
        <v>9</v>
      </c>
      <c r="E178">
        <v>242</v>
      </c>
      <c r="F178" t="s">
        <v>220</v>
      </c>
      <c r="G178" t="s">
        <v>221</v>
      </c>
      <c r="H178">
        <v>2017</v>
      </c>
      <c r="I178" t="s">
        <v>78</v>
      </c>
      <c r="J178" t="s">
        <v>79</v>
      </c>
      <c r="K178" t="s">
        <v>80</v>
      </c>
      <c r="L178">
        <v>69.5</v>
      </c>
      <c r="M178" t="s">
        <v>222</v>
      </c>
      <c r="N178" s="2">
        <v>64.3</v>
      </c>
      <c r="O178" s="2"/>
      <c r="P178" s="2"/>
      <c r="Q178" s="2"/>
      <c r="R178" s="2"/>
      <c r="S178" t="s">
        <v>82</v>
      </c>
      <c r="T178">
        <v>0.94</v>
      </c>
      <c r="U178">
        <v>0.8</v>
      </c>
      <c r="V178">
        <v>1.4</v>
      </c>
      <c r="W178">
        <v>1.1000000000000001</v>
      </c>
      <c r="AS178">
        <v>60</v>
      </c>
      <c r="AU178" t="s">
        <v>223</v>
      </c>
      <c r="AV178" t="s">
        <v>237</v>
      </c>
      <c r="AW178" t="s">
        <v>137</v>
      </c>
      <c r="AX178" t="s">
        <v>88</v>
      </c>
      <c r="AY178" t="s">
        <v>89</v>
      </c>
      <c r="AZ178" t="s">
        <v>238</v>
      </c>
      <c r="BA178" t="s">
        <v>110</v>
      </c>
      <c r="BB178" t="s">
        <v>585</v>
      </c>
      <c r="BC178" t="s">
        <v>586</v>
      </c>
      <c r="BD178">
        <v>-0.64</v>
      </c>
      <c r="BE178">
        <v>-0.64</v>
      </c>
      <c r="BF178">
        <v>0.09</v>
      </c>
      <c r="BG178">
        <v>0.09</v>
      </c>
      <c r="BH178">
        <v>-0.65</v>
      </c>
      <c r="BI178">
        <v>-0.65</v>
      </c>
      <c r="BJ178">
        <v>0.05</v>
      </c>
      <c r="BK178">
        <v>0.05</v>
      </c>
      <c r="BL178">
        <v>14</v>
      </c>
      <c r="BR178">
        <v>0</v>
      </c>
      <c r="BS178">
        <v>0.25</v>
      </c>
      <c r="BT178">
        <v>0.5</v>
      </c>
      <c r="BU178">
        <v>0.75</v>
      </c>
      <c r="BV178">
        <v>0.9</v>
      </c>
    </row>
    <row r="179" spans="1:74" x14ac:dyDescent="0.25">
      <c r="A179" t="s">
        <v>74</v>
      </c>
      <c r="B179" t="s">
        <v>75</v>
      </c>
      <c r="C179">
        <v>9</v>
      </c>
      <c r="D179">
        <v>9</v>
      </c>
      <c r="E179">
        <v>243</v>
      </c>
      <c r="F179" t="s">
        <v>220</v>
      </c>
      <c r="G179" t="s">
        <v>221</v>
      </c>
      <c r="H179">
        <v>2017</v>
      </c>
      <c r="I179" t="s">
        <v>78</v>
      </c>
      <c r="J179" t="s">
        <v>79</v>
      </c>
      <c r="K179" t="s">
        <v>80</v>
      </c>
      <c r="L179">
        <v>69.5</v>
      </c>
      <c r="M179" t="s">
        <v>222</v>
      </c>
      <c r="N179" s="2">
        <v>64.3</v>
      </c>
      <c r="O179" s="2"/>
      <c r="P179" s="2"/>
      <c r="Q179" s="2"/>
      <c r="R179" s="2"/>
      <c r="S179" t="s">
        <v>82</v>
      </c>
      <c r="T179">
        <v>0.94</v>
      </c>
      <c r="U179">
        <v>0.8</v>
      </c>
      <c r="V179">
        <v>1.4</v>
      </c>
      <c r="W179">
        <v>1.1000000000000001</v>
      </c>
      <c r="AS179">
        <v>60</v>
      </c>
      <c r="AU179" t="s">
        <v>223</v>
      </c>
      <c r="AV179" t="s">
        <v>237</v>
      </c>
      <c r="AW179" t="s">
        <v>137</v>
      </c>
      <c r="AX179" t="s">
        <v>88</v>
      </c>
      <c r="AY179" t="s">
        <v>89</v>
      </c>
      <c r="AZ179" t="s">
        <v>238</v>
      </c>
      <c r="BA179" t="s">
        <v>110</v>
      </c>
      <c r="BB179" t="s">
        <v>587</v>
      </c>
      <c r="BC179" t="s">
        <v>588</v>
      </c>
      <c r="BD179">
        <v>0.93</v>
      </c>
      <c r="BE179">
        <v>0.93</v>
      </c>
      <c r="BF179">
        <v>0.2</v>
      </c>
      <c r="BG179">
        <v>0.2</v>
      </c>
      <c r="BH179">
        <v>0.94</v>
      </c>
      <c r="BI179">
        <v>0.94</v>
      </c>
      <c r="BJ179">
        <v>0.3</v>
      </c>
      <c r="BK179">
        <v>0.3</v>
      </c>
      <c r="BL179">
        <v>14</v>
      </c>
      <c r="BR179">
        <v>0</v>
      </c>
      <c r="BS179">
        <v>0.25</v>
      </c>
      <c r="BT179">
        <v>0.5</v>
      </c>
      <c r="BU179">
        <v>0.75</v>
      </c>
      <c r="BV179">
        <v>0.9</v>
      </c>
    </row>
    <row r="180" spans="1:74" x14ac:dyDescent="0.25">
      <c r="A180" t="s">
        <v>74</v>
      </c>
      <c r="B180" t="s">
        <v>75</v>
      </c>
      <c r="C180">
        <v>9</v>
      </c>
      <c r="D180">
        <v>9</v>
      </c>
      <c r="E180">
        <v>244</v>
      </c>
      <c r="F180" t="s">
        <v>220</v>
      </c>
      <c r="G180" t="s">
        <v>221</v>
      </c>
      <c r="H180">
        <v>2017</v>
      </c>
      <c r="I180" t="s">
        <v>78</v>
      </c>
      <c r="J180" t="s">
        <v>79</v>
      </c>
      <c r="K180" t="s">
        <v>80</v>
      </c>
      <c r="L180">
        <v>69.5</v>
      </c>
      <c r="M180" t="s">
        <v>222</v>
      </c>
      <c r="N180" s="2">
        <v>64.3</v>
      </c>
      <c r="O180" s="2"/>
      <c r="P180" s="2"/>
      <c r="Q180" s="2"/>
      <c r="R180" s="2"/>
      <c r="S180" t="s">
        <v>82</v>
      </c>
      <c r="T180">
        <v>0.94</v>
      </c>
      <c r="U180">
        <v>0.8</v>
      </c>
      <c r="V180">
        <v>1.4</v>
      </c>
      <c r="W180">
        <v>1.1000000000000001</v>
      </c>
      <c r="AS180">
        <v>60</v>
      </c>
      <c r="AU180" t="s">
        <v>223</v>
      </c>
      <c r="AV180" t="s">
        <v>237</v>
      </c>
      <c r="AW180" t="s">
        <v>137</v>
      </c>
      <c r="AX180" t="s">
        <v>88</v>
      </c>
      <c r="AY180" t="s">
        <v>89</v>
      </c>
      <c r="AZ180" t="s">
        <v>238</v>
      </c>
      <c r="BA180" t="s">
        <v>110</v>
      </c>
      <c r="BB180" t="s">
        <v>589</v>
      </c>
      <c r="BC180" t="s">
        <v>590</v>
      </c>
      <c r="BD180">
        <v>0.85</v>
      </c>
      <c r="BE180">
        <v>0.85</v>
      </c>
      <c r="BF180">
        <v>0.4</v>
      </c>
      <c r="BG180">
        <v>0.4</v>
      </c>
      <c r="BH180">
        <v>0.79</v>
      </c>
      <c r="BI180">
        <v>0.79</v>
      </c>
      <c r="BJ180">
        <v>0.2</v>
      </c>
      <c r="BK180">
        <v>0.2</v>
      </c>
      <c r="BL180">
        <v>14</v>
      </c>
      <c r="BR180">
        <v>0</v>
      </c>
      <c r="BS180">
        <v>0.25</v>
      </c>
      <c r="BT180">
        <v>0.5</v>
      </c>
      <c r="BU180">
        <v>0.75</v>
      </c>
      <c r="BV180">
        <v>0.9</v>
      </c>
    </row>
    <row r="181" spans="1:74" x14ac:dyDescent="0.25">
      <c r="A181" t="s">
        <v>74</v>
      </c>
      <c r="B181" t="s">
        <v>75</v>
      </c>
      <c r="C181">
        <v>9</v>
      </c>
      <c r="D181">
        <v>9</v>
      </c>
      <c r="E181">
        <v>245</v>
      </c>
      <c r="F181" t="s">
        <v>220</v>
      </c>
      <c r="G181" t="s">
        <v>221</v>
      </c>
      <c r="H181">
        <v>2017</v>
      </c>
      <c r="I181" t="s">
        <v>78</v>
      </c>
      <c r="J181" t="s">
        <v>79</v>
      </c>
      <c r="K181" t="s">
        <v>80</v>
      </c>
      <c r="L181">
        <v>69.5</v>
      </c>
      <c r="M181" t="s">
        <v>222</v>
      </c>
      <c r="N181" s="2">
        <v>64.3</v>
      </c>
      <c r="O181" s="2"/>
      <c r="P181" s="2"/>
      <c r="Q181" s="2"/>
      <c r="R181" s="2"/>
      <c r="S181" t="s">
        <v>82</v>
      </c>
      <c r="T181">
        <v>0.94</v>
      </c>
      <c r="U181">
        <v>0.8</v>
      </c>
      <c r="V181">
        <v>1.4</v>
      </c>
      <c r="W181">
        <v>1.1000000000000001</v>
      </c>
      <c r="AS181">
        <v>60</v>
      </c>
      <c r="AU181" t="s">
        <v>223</v>
      </c>
      <c r="AV181" t="s">
        <v>237</v>
      </c>
      <c r="AW181" t="s">
        <v>137</v>
      </c>
      <c r="AX181" t="s">
        <v>88</v>
      </c>
      <c r="AY181" t="s">
        <v>89</v>
      </c>
      <c r="AZ181" t="s">
        <v>238</v>
      </c>
      <c r="BA181" t="s">
        <v>110</v>
      </c>
      <c r="BB181" s="22" t="s">
        <v>241</v>
      </c>
      <c r="BC181" t="s">
        <v>241</v>
      </c>
      <c r="BD181">
        <v>0.27</v>
      </c>
      <c r="BE181">
        <v>0.27</v>
      </c>
      <c r="BF181">
        <v>0.06</v>
      </c>
      <c r="BG181">
        <v>0.06</v>
      </c>
      <c r="BH181">
        <v>0.2</v>
      </c>
      <c r="BI181">
        <v>0.2</v>
      </c>
      <c r="BJ181">
        <v>7.0000000000000007E-2</v>
      </c>
      <c r="BK181">
        <v>7.0000000000000007E-2</v>
      </c>
      <c r="BL181">
        <v>14</v>
      </c>
      <c r="BR181">
        <v>0</v>
      </c>
      <c r="BS181">
        <v>0.25</v>
      </c>
      <c r="BT181">
        <v>0.5</v>
      </c>
      <c r="BU181">
        <v>0.75</v>
      </c>
      <c r="BV181">
        <v>0.9</v>
      </c>
    </row>
    <row r="182" spans="1:74" x14ac:dyDescent="0.25">
      <c r="A182" t="s">
        <v>74</v>
      </c>
      <c r="B182" t="s">
        <v>75</v>
      </c>
      <c r="C182">
        <v>9</v>
      </c>
      <c r="D182">
        <v>9</v>
      </c>
      <c r="E182">
        <v>246</v>
      </c>
      <c r="F182" t="s">
        <v>220</v>
      </c>
      <c r="G182" t="s">
        <v>221</v>
      </c>
      <c r="H182">
        <v>2017</v>
      </c>
      <c r="I182" t="s">
        <v>78</v>
      </c>
      <c r="J182" t="s">
        <v>79</v>
      </c>
      <c r="K182" t="s">
        <v>80</v>
      </c>
      <c r="L182">
        <v>69.5</v>
      </c>
      <c r="M182" t="s">
        <v>222</v>
      </c>
      <c r="N182" s="2">
        <v>64.3</v>
      </c>
      <c r="O182" s="2"/>
      <c r="P182" s="2"/>
      <c r="Q182" s="2"/>
      <c r="R182" s="2"/>
      <c r="S182" t="s">
        <v>82</v>
      </c>
      <c r="T182">
        <v>0.94</v>
      </c>
      <c r="U182">
        <v>0.8</v>
      </c>
      <c r="V182">
        <v>1.4</v>
      </c>
      <c r="W182">
        <v>1.1000000000000001</v>
      </c>
      <c r="AS182">
        <v>60</v>
      </c>
      <c r="AU182" t="s">
        <v>223</v>
      </c>
      <c r="AV182" t="s">
        <v>237</v>
      </c>
      <c r="AW182" t="s">
        <v>137</v>
      </c>
      <c r="AX182" t="s">
        <v>88</v>
      </c>
      <c r="AY182" t="s">
        <v>89</v>
      </c>
      <c r="AZ182" t="s">
        <v>238</v>
      </c>
      <c r="BA182" t="s">
        <v>110</v>
      </c>
      <c r="BB182" s="22" t="s">
        <v>591</v>
      </c>
      <c r="BC182" t="s">
        <v>591</v>
      </c>
      <c r="BD182">
        <v>0.2</v>
      </c>
      <c r="BE182">
        <v>0.2</v>
      </c>
      <c r="BF182">
        <v>0.08</v>
      </c>
      <c r="BG182">
        <v>0.08</v>
      </c>
      <c r="BH182">
        <v>0.28999999999999998</v>
      </c>
      <c r="BI182">
        <v>0.28999999999999998</v>
      </c>
      <c r="BJ182">
        <v>7.0000000000000007E-2</v>
      </c>
      <c r="BK182">
        <v>7.0000000000000007E-2</v>
      </c>
      <c r="BL182">
        <v>14</v>
      </c>
      <c r="BR182">
        <v>0</v>
      </c>
      <c r="BS182">
        <v>0.25</v>
      </c>
      <c r="BT182">
        <v>0.5</v>
      </c>
      <c r="BU182">
        <v>0.75</v>
      </c>
      <c r="BV182">
        <v>0.9</v>
      </c>
    </row>
    <row r="183" spans="1:74" x14ac:dyDescent="0.25">
      <c r="A183" t="s">
        <v>74</v>
      </c>
      <c r="B183" t="s">
        <v>75</v>
      </c>
      <c r="C183">
        <v>9</v>
      </c>
      <c r="D183">
        <v>9</v>
      </c>
      <c r="E183">
        <v>247</v>
      </c>
      <c r="F183" t="s">
        <v>220</v>
      </c>
      <c r="G183" t="s">
        <v>221</v>
      </c>
      <c r="H183">
        <v>2017</v>
      </c>
      <c r="I183" t="s">
        <v>78</v>
      </c>
      <c r="J183" t="s">
        <v>79</v>
      </c>
      <c r="K183" t="s">
        <v>80</v>
      </c>
      <c r="L183">
        <v>69.5</v>
      </c>
      <c r="M183" t="s">
        <v>222</v>
      </c>
      <c r="N183" s="2">
        <v>64.3</v>
      </c>
      <c r="O183" s="2"/>
      <c r="P183" s="2"/>
      <c r="Q183" s="2"/>
      <c r="R183" s="2"/>
      <c r="S183" t="s">
        <v>82</v>
      </c>
      <c r="T183">
        <v>0.94</v>
      </c>
      <c r="U183">
        <v>0.8</v>
      </c>
      <c r="V183">
        <v>1.4</v>
      </c>
      <c r="W183">
        <v>1.1000000000000001</v>
      </c>
      <c r="AS183">
        <v>60</v>
      </c>
      <c r="AU183" t="s">
        <v>223</v>
      </c>
      <c r="AV183" t="s">
        <v>237</v>
      </c>
      <c r="AW183" t="s">
        <v>137</v>
      </c>
      <c r="AX183" t="s">
        <v>88</v>
      </c>
      <c r="AY183" t="s">
        <v>89</v>
      </c>
      <c r="AZ183" t="s">
        <v>238</v>
      </c>
      <c r="BA183" t="s">
        <v>110</v>
      </c>
      <c r="BB183" s="22" t="s">
        <v>592</v>
      </c>
      <c r="BC183" t="s">
        <v>593</v>
      </c>
      <c r="BD183">
        <v>-1.35</v>
      </c>
      <c r="BE183">
        <v>-1.35</v>
      </c>
      <c r="BF183">
        <v>0.3</v>
      </c>
      <c r="BG183">
        <v>0.3</v>
      </c>
      <c r="BH183">
        <v>-1.24</v>
      </c>
      <c r="BI183">
        <v>-1.24</v>
      </c>
      <c r="BJ183">
        <v>0.3</v>
      </c>
      <c r="BK183">
        <v>0.3</v>
      </c>
      <c r="BL183">
        <v>14</v>
      </c>
      <c r="BR183">
        <v>0</v>
      </c>
      <c r="BS183">
        <v>0.25</v>
      </c>
      <c r="BT183">
        <v>0.5</v>
      </c>
      <c r="BU183">
        <v>0.75</v>
      </c>
      <c r="BV183">
        <v>0.9</v>
      </c>
    </row>
    <row r="184" spans="1:74" x14ac:dyDescent="0.25">
      <c r="A184" t="s">
        <v>74</v>
      </c>
      <c r="B184" t="s">
        <v>75</v>
      </c>
      <c r="C184">
        <v>9</v>
      </c>
      <c r="D184">
        <v>9</v>
      </c>
      <c r="E184">
        <v>248</v>
      </c>
      <c r="F184" t="s">
        <v>220</v>
      </c>
      <c r="G184" t="s">
        <v>221</v>
      </c>
      <c r="H184">
        <v>2017</v>
      </c>
      <c r="I184" t="s">
        <v>78</v>
      </c>
      <c r="J184" t="s">
        <v>79</v>
      </c>
      <c r="K184" t="s">
        <v>80</v>
      </c>
      <c r="L184">
        <v>69.5</v>
      </c>
      <c r="M184" t="s">
        <v>222</v>
      </c>
      <c r="N184" s="2">
        <v>64.3</v>
      </c>
      <c r="O184" s="2"/>
      <c r="P184" s="2"/>
      <c r="Q184" s="2"/>
      <c r="R184" s="2"/>
      <c r="S184" t="s">
        <v>82</v>
      </c>
      <c r="T184">
        <v>0.94</v>
      </c>
      <c r="U184">
        <v>0.8</v>
      </c>
      <c r="V184">
        <v>1.4</v>
      </c>
      <c r="W184">
        <v>1.1000000000000001</v>
      </c>
      <c r="AS184">
        <v>60</v>
      </c>
      <c r="AU184" t="s">
        <v>223</v>
      </c>
      <c r="AV184" t="s">
        <v>237</v>
      </c>
      <c r="AW184" t="s">
        <v>137</v>
      </c>
      <c r="AX184" t="s">
        <v>88</v>
      </c>
      <c r="AY184" t="s">
        <v>89</v>
      </c>
      <c r="AZ184" t="s">
        <v>238</v>
      </c>
      <c r="BA184" t="s">
        <v>110</v>
      </c>
      <c r="BB184" s="22" t="s">
        <v>594</v>
      </c>
      <c r="BC184" t="s">
        <v>595</v>
      </c>
      <c r="BD184">
        <v>-1.24</v>
      </c>
      <c r="BE184">
        <v>-1.24</v>
      </c>
      <c r="BF184">
        <v>0.6</v>
      </c>
      <c r="BG184">
        <v>0.6</v>
      </c>
      <c r="BH184">
        <v>-1.19</v>
      </c>
      <c r="BI184">
        <v>-1.19</v>
      </c>
      <c r="BJ184">
        <v>0.1</v>
      </c>
      <c r="BK184">
        <v>0.1</v>
      </c>
      <c r="BL184">
        <v>14</v>
      </c>
      <c r="BR184">
        <v>0</v>
      </c>
      <c r="BS184">
        <v>0.25</v>
      </c>
      <c r="BT184">
        <v>0.5</v>
      </c>
      <c r="BU184">
        <v>0.75</v>
      </c>
      <c r="BV184">
        <v>0.9</v>
      </c>
    </row>
    <row r="185" spans="1:74" x14ac:dyDescent="0.25">
      <c r="A185" t="s">
        <v>74</v>
      </c>
      <c r="B185" t="s">
        <v>75</v>
      </c>
      <c r="C185">
        <v>9</v>
      </c>
      <c r="D185">
        <v>9</v>
      </c>
      <c r="E185">
        <v>257</v>
      </c>
      <c r="F185" t="s">
        <v>220</v>
      </c>
      <c r="G185" t="s">
        <v>221</v>
      </c>
      <c r="H185">
        <v>2017</v>
      </c>
      <c r="I185" t="s">
        <v>78</v>
      </c>
      <c r="J185" t="s">
        <v>79</v>
      </c>
      <c r="K185" t="s">
        <v>80</v>
      </c>
      <c r="L185">
        <v>70</v>
      </c>
      <c r="M185" t="s">
        <v>310</v>
      </c>
      <c r="N185" s="2">
        <v>70</v>
      </c>
      <c r="O185" s="2"/>
      <c r="P185" s="2"/>
      <c r="Q185" s="2"/>
      <c r="R185" s="2"/>
      <c r="S185" t="s">
        <v>82</v>
      </c>
      <c r="T185">
        <v>1.5</v>
      </c>
      <c r="U185">
        <v>1</v>
      </c>
      <c r="V185">
        <v>4.2</v>
      </c>
      <c r="W185">
        <v>0.9</v>
      </c>
      <c r="AS185">
        <v>60</v>
      </c>
      <c r="AU185" t="s">
        <v>223</v>
      </c>
      <c r="AV185" t="s">
        <v>237</v>
      </c>
      <c r="AW185" t="s">
        <v>87</v>
      </c>
      <c r="AX185" t="s">
        <v>88</v>
      </c>
      <c r="AY185" t="s">
        <v>89</v>
      </c>
      <c r="AZ185" t="s">
        <v>238</v>
      </c>
      <c r="BA185" t="s">
        <v>110</v>
      </c>
      <c r="BB185" s="22" t="s">
        <v>239</v>
      </c>
      <c r="BC185" t="s">
        <v>239</v>
      </c>
      <c r="BD185">
        <v>-4.88</v>
      </c>
      <c r="BE185">
        <v>-4.88</v>
      </c>
      <c r="BF185">
        <v>1.7</v>
      </c>
      <c r="BG185">
        <v>1.7</v>
      </c>
      <c r="BH185">
        <v>-3.35</v>
      </c>
      <c r="BI185">
        <v>-3.35</v>
      </c>
      <c r="BJ185">
        <v>1.7</v>
      </c>
      <c r="BK185">
        <v>1.7</v>
      </c>
      <c r="BL185">
        <v>10</v>
      </c>
      <c r="BQ185" t="s">
        <v>240</v>
      </c>
      <c r="BR185">
        <v>0</v>
      </c>
      <c r="BS185">
        <v>0.25</v>
      </c>
      <c r="BT185">
        <v>0.5</v>
      </c>
      <c r="BU185">
        <v>0.75</v>
      </c>
      <c r="BV185">
        <v>0.9</v>
      </c>
    </row>
    <row r="186" spans="1:74" x14ac:dyDescent="0.25">
      <c r="A186" t="s">
        <v>74</v>
      </c>
      <c r="B186" t="s">
        <v>75</v>
      </c>
      <c r="C186">
        <v>9</v>
      </c>
      <c r="D186">
        <v>9</v>
      </c>
      <c r="E186">
        <v>258</v>
      </c>
      <c r="F186" t="s">
        <v>220</v>
      </c>
      <c r="G186" t="s">
        <v>221</v>
      </c>
      <c r="H186">
        <v>2017</v>
      </c>
      <c r="I186" t="s">
        <v>78</v>
      </c>
      <c r="J186" t="s">
        <v>79</v>
      </c>
      <c r="K186" t="s">
        <v>80</v>
      </c>
      <c r="L186">
        <v>70</v>
      </c>
      <c r="M186" t="s">
        <v>310</v>
      </c>
      <c r="N186" s="2">
        <v>70</v>
      </c>
      <c r="O186" s="2"/>
      <c r="P186" s="2"/>
      <c r="Q186" s="2"/>
      <c r="R186" s="2"/>
      <c r="S186" t="s">
        <v>82</v>
      </c>
      <c r="T186">
        <v>1.5</v>
      </c>
      <c r="U186">
        <v>1</v>
      </c>
      <c r="V186">
        <v>4.2</v>
      </c>
      <c r="W186">
        <v>0.9</v>
      </c>
      <c r="AS186">
        <v>60</v>
      </c>
      <c r="AU186" t="s">
        <v>223</v>
      </c>
      <c r="AV186" t="s">
        <v>237</v>
      </c>
      <c r="AW186" t="s">
        <v>87</v>
      </c>
      <c r="AX186" t="s">
        <v>88</v>
      </c>
      <c r="AY186" t="s">
        <v>89</v>
      </c>
      <c r="AZ186" t="s">
        <v>238</v>
      </c>
      <c r="BA186" t="s">
        <v>110</v>
      </c>
      <c r="BB186" s="22" t="s">
        <v>409</v>
      </c>
      <c r="BC186" t="s">
        <v>409</v>
      </c>
      <c r="BD186">
        <v>-4.32</v>
      </c>
      <c r="BE186">
        <v>-4.32</v>
      </c>
      <c r="BF186">
        <v>1.4</v>
      </c>
      <c r="BG186">
        <v>1.4</v>
      </c>
      <c r="BH186">
        <v>-4.32</v>
      </c>
      <c r="BI186">
        <v>-4.32</v>
      </c>
      <c r="BJ186">
        <v>2.1</v>
      </c>
      <c r="BK186">
        <v>2.1</v>
      </c>
      <c r="BL186">
        <v>10</v>
      </c>
      <c r="BR186">
        <v>0</v>
      </c>
      <c r="BS186">
        <v>0.25</v>
      </c>
      <c r="BT186">
        <v>0.5</v>
      </c>
      <c r="BU186">
        <v>0.75</v>
      </c>
      <c r="BV186">
        <v>0.9</v>
      </c>
    </row>
    <row r="187" spans="1:74" x14ac:dyDescent="0.25">
      <c r="A187" t="s">
        <v>74</v>
      </c>
      <c r="B187" t="s">
        <v>75</v>
      </c>
      <c r="C187">
        <v>9</v>
      </c>
      <c r="D187">
        <v>9</v>
      </c>
      <c r="E187">
        <v>259</v>
      </c>
      <c r="F187" t="s">
        <v>220</v>
      </c>
      <c r="G187" t="s">
        <v>221</v>
      </c>
      <c r="H187">
        <v>2017</v>
      </c>
      <c r="I187" t="s">
        <v>78</v>
      </c>
      <c r="J187" t="s">
        <v>79</v>
      </c>
      <c r="K187" t="s">
        <v>80</v>
      </c>
      <c r="L187">
        <v>70</v>
      </c>
      <c r="M187" t="s">
        <v>310</v>
      </c>
      <c r="N187" s="2">
        <v>70</v>
      </c>
      <c r="O187" s="2"/>
      <c r="P187" s="2"/>
      <c r="Q187" s="2"/>
      <c r="R187" s="2"/>
      <c r="S187" t="s">
        <v>82</v>
      </c>
      <c r="T187">
        <v>1.5</v>
      </c>
      <c r="U187">
        <v>1</v>
      </c>
      <c r="V187">
        <v>4.2</v>
      </c>
      <c r="W187">
        <v>0.9</v>
      </c>
      <c r="AS187">
        <v>60</v>
      </c>
      <c r="AU187" t="s">
        <v>223</v>
      </c>
      <c r="AV187" t="s">
        <v>237</v>
      </c>
      <c r="AW187" t="s">
        <v>87</v>
      </c>
      <c r="AX187" t="s">
        <v>88</v>
      </c>
      <c r="AY187" t="s">
        <v>89</v>
      </c>
      <c r="AZ187" t="s">
        <v>238</v>
      </c>
      <c r="BA187" t="s">
        <v>110</v>
      </c>
      <c r="BB187" t="s">
        <v>527</v>
      </c>
      <c r="BC187" t="s">
        <v>527</v>
      </c>
      <c r="BD187">
        <v>18.98</v>
      </c>
      <c r="BE187">
        <v>18.98</v>
      </c>
      <c r="BF187">
        <v>3.2</v>
      </c>
      <c r="BG187">
        <v>3.2</v>
      </c>
      <c r="BH187">
        <v>15.73</v>
      </c>
      <c r="BI187">
        <v>15.73</v>
      </c>
      <c r="BJ187">
        <v>3.8</v>
      </c>
      <c r="BK187">
        <v>3.8</v>
      </c>
      <c r="BL187">
        <v>10</v>
      </c>
      <c r="BQ187" t="s">
        <v>240</v>
      </c>
      <c r="BR187">
        <v>0</v>
      </c>
      <c r="BS187">
        <v>0.25</v>
      </c>
      <c r="BT187">
        <v>0.5</v>
      </c>
      <c r="BU187">
        <v>0.75</v>
      </c>
      <c r="BV187">
        <v>0.9</v>
      </c>
    </row>
    <row r="188" spans="1:74" x14ac:dyDescent="0.25">
      <c r="A188" t="s">
        <v>74</v>
      </c>
      <c r="B188" t="s">
        <v>75</v>
      </c>
      <c r="C188">
        <v>9</v>
      </c>
      <c r="D188">
        <v>9</v>
      </c>
      <c r="E188">
        <v>260</v>
      </c>
      <c r="F188" t="s">
        <v>220</v>
      </c>
      <c r="G188" t="s">
        <v>221</v>
      </c>
      <c r="H188">
        <v>2017</v>
      </c>
      <c r="I188" t="s">
        <v>78</v>
      </c>
      <c r="J188" t="s">
        <v>79</v>
      </c>
      <c r="K188" t="s">
        <v>80</v>
      </c>
      <c r="L188">
        <v>70</v>
      </c>
      <c r="M188" t="s">
        <v>310</v>
      </c>
      <c r="N188" s="2">
        <v>70</v>
      </c>
      <c r="O188" s="2"/>
      <c r="P188" s="2"/>
      <c r="Q188" s="2"/>
      <c r="R188" s="2"/>
      <c r="S188" t="s">
        <v>82</v>
      </c>
      <c r="T188">
        <v>1.5</v>
      </c>
      <c r="U188">
        <v>1</v>
      </c>
      <c r="V188">
        <v>4.2</v>
      </c>
      <c r="W188">
        <v>0.9</v>
      </c>
      <c r="AS188">
        <v>60</v>
      </c>
      <c r="AU188" t="s">
        <v>223</v>
      </c>
      <c r="AV188" t="s">
        <v>237</v>
      </c>
      <c r="AW188" t="s">
        <v>87</v>
      </c>
      <c r="AX188" t="s">
        <v>88</v>
      </c>
      <c r="AY188" t="s">
        <v>89</v>
      </c>
      <c r="AZ188" t="s">
        <v>238</v>
      </c>
      <c r="BA188" t="s">
        <v>110</v>
      </c>
      <c r="BB188" s="22" t="s">
        <v>528</v>
      </c>
      <c r="BC188" t="s">
        <v>528</v>
      </c>
      <c r="BD188">
        <v>16.88</v>
      </c>
      <c r="BE188">
        <v>16.88</v>
      </c>
      <c r="BF188">
        <v>2.5</v>
      </c>
      <c r="BG188">
        <v>2.5</v>
      </c>
      <c r="BH188">
        <v>17.2</v>
      </c>
      <c r="BI188">
        <v>17.2</v>
      </c>
      <c r="BJ188">
        <v>2.4</v>
      </c>
      <c r="BK188">
        <v>2.4</v>
      </c>
      <c r="BL188">
        <v>10</v>
      </c>
      <c r="BR188">
        <v>0</v>
      </c>
      <c r="BS188">
        <v>0.25</v>
      </c>
      <c r="BT188">
        <v>0.5</v>
      </c>
      <c r="BU188">
        <v>0.75</v>
      </c>
      <c r="BV188">
        <v>0.9</v>
      </c>
    </row>
    <row r="189" spans="1:74" x14ac:dyDescent="0.25">
      <c r="A189" t="s">
        <v>74</v>
      </c>
      <c r="B189" t="s">
        <v>75</v>
      </c>
      <c r="C189">
        <v>9</v>
      </c>
      <c r="D189">
        <v>9</v>
      </c>
      <c r="E189">
        <v>261</v>
      </c>
      <c r="F189" t="s">
        <v>220</v>
      </c>
      <c r="G189" t="s">
        <v>221</v>
      </c>
      <c r="H189">
        <v>2017</v>
      </c>
      <c r="I189" t="s">
        <v>78</v>
      </c>
      <c r="J189" t="s">
        <v>79</v>
      </c>
      <c r="K189" t="s">
        <v>80</v>
      </c>
      <c r="L189">
        <v>70</v>
      </c>
      <c r="M189" t="s">
        <v>310</v>
      </c>
      <c r="N189" s="2">
        <v>70</v>
      </c>
      <c r="O189" s="2"/>
      <c r="P189" s="2"/>
      <c r="Q189" s="2"/>
      <c r="R189" s="2"/>
      <c r="S189" t="s">
        <v>82</v>
      </c>
      <c r="T189">
        <v>1.5</v>
      </c>
      <c r="U189">
        <v>1</v>
      </c>
      <c r="V189">
        <v>4.2</v>
      </c>
      <c r="W189">
        <v>0.9</v>
      </c>
      <c r="AS189">
        <v>60</v>
      </c>
      <c r="AU189" t="s">
        <v>223</v>
      </c>
      <c r="AV189" t="s">
        <v>237</v>
      </c>
      <c r="AW189" t="s">
        <v>87</v>
      </c>
      <c r="AX189" t="s">
        <v>88</v>
      </c>
      <c r="AY189" t="s">
        <v>89</v>
      </c>
      <c r="AZ189" t="s">
        <v>238</v>
      </c>
      <c r="BA189" t="s">
        <v>110</v>
      </c>
      <c r="BB189" s="22" t="s">
        <v>529</v>
      </c>
      <c r="BC189" t="s">
        <v>529</v>
      </c>
      <c r="BD189">
        <v>-11.18</v>
      </c>
      <c r="BE189">
        <v>-11.18</v>
      </c>
      <c r="BF189">
        <v>5.4</v>
      </c>
      <c r="BG189">
        <v>5.4</v>
      </c>
      <c r="BH189">
        <v>-9.68</v>
      </c>
      <c r="BI189">
        <v>-9.68</v>
      </c>
      <c r="BJ189">
        <v>6.2</v>
      </c>
      <c r="BK189">
        <v>6.2</v>
      </c>
      <c r="BL189">
        <v>10</v>
      </c>
      <c r="BR189">
        <v>0</v>
      </c>
      <c r="BS189">
        <v>0.25</v>
      </c>
      <c r="BT189">
        <v>0.5</v>
      </c>
      <c r="BU189">
        <v>0.75</v>
      </c>
      <c r="BV189">
        <v>0.9</v>
      </c>
    </row>
    <row r="190" spans="1:74" x14ac:dyDescent="0.25">
      <c r="A190" t="s">
        <v>74</v>
      </c>
      <c r="B190" t="s">
        <v>75</v>
      </c>
      <c r="C190">
        <v>9</v>
      </c>
      <c r="D190">
        <v>9</v>
      </c>
      <c r="E190">
        <v>262</v>
      </c>
      <c r="F190" t="s">
        <v>220</v>
      </c>
      <c r="G190" t="s">
        <v>221</v>
      </c>
      <c r="H190">
        <v>2017</v>
      </c>
      <c r="I190" t="s">
        <v>78</v>
      </c>
      <c r="J190" t="s">
        <v>79</v>
      </c>
      <c r="K190" t="s">
        <v>80</v>
      </c>
      <c r="L190">
        <v>70</v>
      </c>
      <c r="M190" t="s">
        <v>310</v>
      </c>
      <c r="N190" s="2">
        <v>70</v>
      </c>
      <c r="O190" s="2"/>
      <c r="P190" s="2"/>
      <c r="Q190" s="2"/>
      <c r="R190" s="2"/>
      <c r="S190" t="s">
        <v>82</v>
      </c>
      <c r="T190">
        <v>1.5</v>
      </c>
      <c r="U190">
        <v>1</v>
      </c>
      <c r="V190">
        <v>4.2</v>
      </c>
      <c r="W190">
        <v>0.9</v>
      </c>
      <c r="AS190">
        <v>60</v>
      </c>
      <c r="AU190" t="s">
        <v>223</v>
      </c>
      <c r="AV190" t="s">
        <v>237</v>
      </c>
      <c r="AW190" t="s">
        <v>87</v>
      </c>
      <c r="AX190" t="s">
        <v>88</v>
      </c>
      <c r="AY190" t="s">
        <v>89</v>
      </c>
      <c r="AZ190" t="s">
        <v>238</v>
      </c>
      <c r="BA190" t="s">
        <v>110</v>
      </c>
      <c r="BB190" s="22" t="s">
        <v>530</v>
      </c>
      <c r="BC190" t="s">
        <v>530</v>
      </c>
      <c r="BD190">
        <v>-9.76</v>
      </c>
      <c r="BE190">
        <v>-9.76</v>
      </c>
      <c r="BF190">
        <v>4.8</v>
      </c>
      <c r="BG190">
        <v>4.8</v>
      </c>
      <c r="BH190">
        <v>-9.66</v>
      </c>
      <c r="BI190">
        <v>-9.66</v>
      </c>
      <c r="BJ190">
        <v>5.8</v>
      </c>
      <c r="BK190">
        <v>5.8</v>
      </c>
      <c r="BL190">
        <v>10</v>
      </c>
      <c r="BR190">
        <v>0</v>
      </c>
      <c r="BS190">
        <v>0.25</v>
      </c>
      <c r="BT190">
        <v>0.5</v>
      </c>
      <c r="BU190">
        <v>0.75</v>
      </c>
      <c r="BV190">
        <v>0.9</v>
      </c>
    </row>
    <row r="191" spans="1:74" x14ac:dyDescent="0.25">
      <c r="A191" t="s">
        <v>74</v>
      </c>
      <c r="B191" t="s">
        <v>75</v>
      </c>
      <c r="C191">
        <v>9</v>
      </c>
      <c r="D191">
        <v>9</v>
      </c>
      <c r="E191">
        <v>263</v>
      </c>
      <c r="F191" t="s">
        <v>220</v>
      </c>
      <c r="G191" t="s">
        <v>221</v>
      </c>
      <c r="H191">
        <v>2017</v>
      </c>
      <c r="I191" t="s">
        <v>78</v>
      </c>
      <c r="J191" t="s">
        <v>79</v>
      </c>
      <c r="K191" t="s">
        <v>80</v>
      </c>
      <c r="L191">
        <v>70</v>
      </c>
      <c r="M191" t="s">
        <v>310</v>
      </c>
      <c r="N191" s="2">
        <v>70</v>
      </c>
      <c r="O191" s="2"/>
      <c r="P191" s="2"/>
      <c r="Q191" s="2"/>
      <c r="R191" s="2"/>
      <c r="S191" t="s">
        <v>82</v>
      </c>
      <c r="T191">
        <v>1.5</v>
      </c>
      <c r="U191">
        <v>1</v>
      </c>
      <c r="V191">
        <v>4.2</v>
      </c>
      <c r="W191">
        <v>0.9</v>
      </c>
      <c r="AS191">
        <v>60</v>
      </c>
      <c r="AU191" t="s">
        <v>223</v>
      </c>
      <c r="AV191" t="s">
        <v>237</v>
      </c>
      <c r="AW191" t="s">
        <v>87</v>
      </c>
      <c r="AX191" t="s">
        <v>88</v>
      </c>
      <c r="AY191" t="s">
        <v>89</v>
      </c>
      <c r="AZ191" t="s">
        <v>238</v>
      </c>
      <c r="BA191" t="s">
        <v>110</v>
      </c>
      <c r="BB191" t="s">
        <v>531</v>
      </c>
      <c r="BC191" t="s">
        <v>531</v>
      </c>
      <c r="BD191">
        <v>4.4400000000000004</v>
      </c>
      <c r="BE191">
        <v>4.4400000000000004</v>
      </c>
      <c r="BF191">
        <v>2.7</v>
      </c>
      <c r="BG191">
        <v>2.7</v>
      </c>
      <c r="BH191">
        <v>3.8</v>
      </c>
      <c r="BI191">
        <v>3.8</v>
      </c>
      <c r="BJ191">
        <v>2.4</v>
      </c>
      <c r="BK191">
        <v>2.4</v>
      </c>
      <c r="BL191">
        <v>10</v>
      </c>
      <c r="BR191">
        <v>0</v>
      </c>
      <c r="BS191">
        <v>0.25</v>
      </c>
      <c r="BT191">
        <v>0.5</v>
      </c>
      <c r="BU191">
        <v>0.75</v>
      </c>
      <c r="BV191">
        <v>0.9</v>
      </c>
    </row>
    <row r="192" spans="1:74" x14ac:dyDescent="0.25">
      <c r="A192" t="s">
        <v>74</v>
      </c>
      <c r="B192" t="s">
        <v>75</v>
      </c>
      <c r="C192">
        <v>9</v>
      </c>
      <c r="D192">
        <v>9</v>
      </c>
      <c r="E192">
        <v>264</v>
      </c>
      <c r="F192" t="s">
        <v>220</v>
      </c>
      <c r="G192" t="s">
        <v>221</v>
      </c>
      <c r="H192">
        <v>2017</v>
      </c>
      <c r="I192" t="s">
        <v>78</v>
      </c>
      <c r="J192" t="s">
        <v>79</v>
      </c>
      <c r="K192" t="s">
        <v>80</v>
      </c>
      <c r="L192">
        <v>70</v>
      </c>
      <c r="M192" t="s">
        <v>310</v>
      </c>
      <c r="N192" s="2">
        <v>70</v>
      </c>
      <c r="O192" s="2"/>
      <c r="P192" s="2"/>
      <c r="Q192" s="2"/>
      <c r="R192" s="2"/>
      <c r="S192" t="s">
        <v>82</v>
      </c>
      <c r="T192">
        <v>1.5</v>
      </c>
      <c r="U192">
        <v>1</v>
      </c>
      <c r="V192">
        <v>4.2</v>
      </c>
      <c r="W192">
        <v>0.9</v>
      </c>
      <c r="AS192">
        <v>60</v>
      </c>
      <c r="AU192" t="s">
        <v>223</v>
      </c>
      <c r="AV192" t="s">
        <v>237</v>
      </c>
      <c r="AW192" t="s">
        <v>87</v>
      </c>
      <c r="AX192" t="s">
        <v>88</v>
      </c>
      <c r="AY192" t="s">
        <v>89</v>
      </c>
      <c r="AZ192" t="s">
        <v>238</v>
      </c>
      <c r="BA192" t="s">
        <v>110</v>
      </c>
      <c r="BB192" s="22" t="s">
        <v>532</v>
      </c>
      <c r="BC192" t="s">
        <v>532</v>
      </c>
      <c r="BD192">
        <v>5.53</v>
      </c>
      <c r="BE192">
        <v>5.53</v>
      </c>
      <c r="BF192">
        <v>1.3</v>
      </c>
      <c r="BG192">
        <v>1.3</v>
      </c>
      <c r="BH192">
        <v>5.74</v>
      </c>
      <c r="BI192">
        <v>5.74</v>
      </c>
      <c r="BJ192">
        <v>2.2999999999999998</v>
      </c>
      <c r="BK192">
        <v>2.2999999999999998</v>
      </c>
      <c r="BL192">
        <v>10</v>
      </c>
      <c r="BR192">
        <v>0</v>
      </c>
      <c r="BS192">
        <v>0.25</v>
      </c>
      <c r="BT192">
        <v>0.5</v>
      </c>
      <c r="BU192">
        <v>0.75</v>
      </c>
      <c r="BV192">
        <v>0.9</v>
      </c>
    </row>
    <row r="193" spans="1:74" x14ac:dyDescent="0.25">
      <c r="A193" t="s">
        <v>74</v>
      </c>
      <c r="B193" t="s">
        <v>75</v>
      </c>
      <c r="C193">
        <v>9</v>
      </c>
      <c r="D193">
        <v>9</v>
      </c>
      <c r="E193">
        <v>265</v>
      </c>
      <c r="F193" t="s">
        <v>220</v>
      </c>
      <c r="G193" t="s">
        <v>221</v>
      </c>
      <c r="H193">
        <v>2017</v>
      </c>
      <c r="I193" t="s">
        <v>78</v>
      </c>
      <c r="J193" t="s">
        <v>79</v>
      </c>
      <c r="K193" t="s">
        <v>80</v>
      </c>
      <c r="L193">
        <v>70</v>
      </c>
      <c r="M193" t="s">
        <v>310</v>
      </c>
      <c r="N193" s="2">
        <v>70</v>
      </c>
      <c r="O193" s="2"/>
      <c r="P193" s="2"/>
      <c r="Q193" s="2"/>
      <c r="R193" s="2"/>
      <c r="S193" t="s">
        <v>82</v>
      </c>
      <c r="T193">
        <v>1.5</v>
      </c>
      <c r="U193">
        <v>1</v>
      </c>
      <c r="V193">
        <v>4.2</v>
      </c>
      <c r="W193">
        <v>0.9</v>
      </c>
      <c r="AS193">
        <v>60</v>
      </c>
      <c r="AU193" t="s">
        <v>223</v>
      </c>
      <c r="AV193" t="s">
        <v>237</v>
      </c>
      <c r="AW193" t="s">
        <v>87</v>
      </c>
      <c r="AX193" t="s">
        <v>88</v>
      </c>
      <c r="AY193" t="s">
        <v>89</v>
      </c>
      <c r="AZ193" t="s">
        <v>238</v>
      </c>
      <c r="BA193" t="s">
        <v>110</v>
      </c>
      <c r="BB193" s="22" t="s">
        <v>533</v>
      </c>
      <c r="BC193" t="s">
        <v>534</v>
      </c>
      <c r="BD193">
        <v>16.2</v>
      </c>
      <c r="BE193">
        <v>16.2</v>
      </c>
      <c r="BF193">
        <v>4.2</v>
      </c>
      <c r="BG193">
        <v>4.2</v>
      </c>
      <c r="BH193">
        <v>14.61</v>
      </c>
      <c r="BI193">
        <v>14.61</v>
      </c>
      <c r="BJ193">
        <v>6.4</v>
      </c>
      <c r="BK193">
        <v>6.4</v>
      </c>
      <c r="BL193">
        <v>10</v>
      </c>
      <c r="BR193">
        <v>0</v>
      </c>
      <c r="BS193">
        <v>0.25</v>
      </c>
      <c r="BT193">
        <v>0.5</v>
      </c>
      <c r="BU193">
        <v>0.75</v>
      </c>
      <c r="BV193">
        <v>0.9</v>
      </c>
    </row>
    <row r="194" spans="1:74" x14ac:dyDescent="0.25">
      <c r="A194" t="s">
        <v>74</v>
      </c>
      <c r="B194" t="s">
        <v>75</v>
      </c>
      <c r="C194">
        <v>9</v>
      </c>
      <c r="D194">
        <v>9</v>
      </c>
      <c r="E194">
        <v>266</v>
      </c>
      <c r="F194" t="s">
        <v>220</v>
      </c>
      <c r="G194" t="s">
        <v>221</v>
      </c>
      <c r="H194">
        <v>2017</v>
      </c>
      <c r="I194" t="s">
        <v>78</v>
      </c>
      <c r="J194" t="s">
        <v>79</v>
      </c>
      <c r="K194" t="s">
        <v>80</v>
      </c>
      <c r="L194">
        <v>70</v>
      </c>
      <c r="M194" t="s">
        <v>310</v>
      </c>
      <c r="N194" s="2">
        <v>70</v>
      </c>
      <c r="O194" s="2"/>
      <c r="P194" s="2"/>
      <c r="Q194" s="2"/>
      <c r="R194" s="2"/>
      <c r="S194" t="s">
        <v>82</v>
      </c>
      <c r="T194">
        <v>1.5</v>
      </c>
      <c r="U194">
        <v>1</v>
      </c>
      <c r="V194">
        <v>4.2</v>
      </c>
      <c r="W194">
        <v>0.9</v>
      </c>
      <c r="AS194">
        <v>60</v>
      </c>
      <c r="AU194" t="s">
        <v>223</v>
      </c>
      <c r="AV194" t="s">
        <v>237</v>
      </c>
      <c r="AW194" t="s">
        <v>87</v>
      </c>
      <c r="AX194" t="s">
        <v>88</v>
      </c>
      <c r="AY194" t="s">
        <v>89</v>
      </c>
      <c r="AZ194" t="s">
        <v>238</v>
      </c>
      <c r="BA194" t="s">
        <v>110</v>
      </c>
      <c r="BB194" s="22" t="s">
        <v>535</v>
      </c>
      <c r="BC194" t="s">
        <v>536</v>
      </c>
      <c r="BD194">
        <v>17.79</v>
      </c>
      <c r="BE194">
        <v>17.79</v>
      </c>
      <c r="BF194">
        <v>5.0999999999999996</v>
      </c>
      <c r="BG194">
        <v>5.0999999999999996</v>
      </c>
      <c r="BH194">
        <v>14.23</v>
      </c>
      <c r="BI194">
        <v>14.23</v>
      </c>
      <c r="BJ194">
        <v>5.3</v>
      </c>
      <c r="BK194">
        <v>5.3</v>
      </c>
      <c r="BL194">
        <v>10</v>
      </c>
      <c r="BR194">
        <v>0</v>
      </c>
      <c r="BS194">
        <v>0.25</v>
      </c>
      <c r="BT194">
        <v>0.5</v>
      </c>
      <c r="BU194">
        <v>0.75</v>
      </c>
      <c r="BV194">
        <v>0.9</v>
      </c>
    </row>
    <row r="195" spans="1:74" x14ac:dyDescent="0.25">
      <c r="A195" t="s">
        <v>74</v>
      </c>
      <c r="B195" t="s">
        <v>75</v>
      </c>
      <c r="C195">
        <v>9</v>
      </c>
      <c r="D195">
        <v>9</v>
      </c>
      <c r="E195">
        <v>267</v>
      </c>
      <c r="F195" t="s">
        <v>220</v>
      </c>
      <c r="G195" t="s">
        <v>221</v>
      </c>
      <c r="H195">
        <v>2017</v>
      </c>
      <c r="I195" t="s">
        <v>78</v>
      </c>
      <c r="J195" t="s">
        <v>79</v>
      </c>
      <c r="K195" t="s">
        <v>80</v>
      </c>
      <c r="L195">
        <v>70</v>
      </c>
      <c r="M195" t="s">
        <v>310</v>
      </c>
      <c r="N195" s="2">
        <v>70</v>
      </c>
      <c r="O195" s="2"/>
      <c r="P195" s="2"/>
      <c r="Q195" s="2"/>
      <c r="R195" s="2"/>
      <c r="S195" t="s">
        <v>82</v>
      </c>
      <c r="T195">
        <v>1.5</v>
      </c>
      <c r="U195">
        <v>1</v>
      </c>
      <c r="V195">
        <v>4.2</v>
      </c>
      <c r="W195">
        <v>0.9</v>
      </c>
      <c r="AS195">
        <v>60</v>
      </c>
      <c r="AU195" t="s">
        <v>223</v>
      </c>
      <c r="AV195" t="s">
        <v>237</v>
      </c>
      <c r="AW195" t="s">
        <v>87</v>
      </c>
      <c r="AX195" t="s">
        <v>88</v>
      </c>
      <c r="AY195" t="s">
        <v>89</v>
      </c>
      <c r="AZ195" t="s">
        <v>238</v>
      </c>
      <c r="BA195" t="s">
        <v>110</v>
      </c>
      <c r="BB195" s="22" t="s">
        <v>537</v>
      </c>
      <c r="BC195" t="s">
        <v>538</v>
      </c>
      <c r="BD195">
        <v>-16.260000000000002</v>
      </c>
      <c r="BE195">
        <v>-16.260000000000002</v>
      </c>
      <c r="BF195">
        <v>7.9</v>
      </c>
      <c r="BG195">
        <v>7.9</v>
      </c>
      <c r="BH195">
        <v>-15.82</v>
      </c>
      <c r="BI195">
        <v>-15.82</v>
      </c>
      <c r="BJ195">
        <v>7.6</v>
      </c>
      <c r="BK195">
        <v>7.6</v>
      </c>
      <c r="BL195">
        <v>10</v>
      </c>
      <c r="BR195">
        <v>0</v>
      </c>
      <c r="BS195">
        <v>0.25</v>
      </c>
      <c r="BT195">
        <v>0.5</v>
      </c>
      <c r="BU195">
        <v>0.75</v>
      </c>
      <c r="BV195">
        <v>0.9</v>
      </c>
    </row>
    <row r="196" spans="1:74" x14ac:dyDescent="0.25">
      <c r="A196" t="s">
        <v>74</v>
      </c>
      <c r="B196" t="s">
        <v>75</v>
      </c>
      <c r="C196">
        <v>9</v>
      </c>
      <c r="D196">
        <v>9</v>
      </c>
      <c r="E196">
        <v>268</v>
      </c>
      <c r="F196" t="s">
        <v>220</v>
      </c>
      <c r="G196" t="s">
        <v>221</v>
      </c>
      <c r="H196">
        <v>2017</v>
      </c>
      <c r="I196" t="s">
        <v>78</v>
      </c>
      <c r="J196" t="s">
        <v>79</v>
      </c>
      <c r="K196" t="s">
        <v>80</v>
      </c>
      <c r="L196">
        <v>70</v>
      </c>
      <c r="M196" t="s">
        <v>310</v>
      </c>
      <c r="N196" s="2">
        <v>70</v>
      </c>
      <c r="O196" s="2"/>
      <c r="P196" s="2"/>
      <c r="Q196" s="2"/>
      <c r="R196" s="2"/>
      <c r="S196" t="s">
        <v>82</v>
      </c>
      <c r="T196">
        <v>1.5</v>
      </c>
      <c r="U196">
        <v>1</v>
      </c>
      <c r="V196">
        <v>4.2</v>
      </c>
      <c r="W196">
        <v>0.9</v>
      </c>
      <c r="AS196">
        <v>60</v>
      </c>
      <c r="AU196" t="s">
        <v>223</v>
      </c>
      <c r="AV196" t="s">
        <v>237</v>
      </c>
      <c r="AW196" t="s">
        <v>87</v>
      </c>
      <c r="AX196" t="s">
        <v>88</v>
      </c>
      <c r="AY196" t="s">
        <v>89</v>
      </c>
      <c r="AZ196" t="s">
        <v>238</v>
      </c>
      <c r="BA196" t="s">
        <v>110</v>
      </c>
      <c r="BB196" s="22" t="s">
        <v>539</v>
      </c>
      <c r="BC196" t="s">
        <v>540</v>
      </c>
      <c r="BD196">
        <v>-16.96</v>
      </c>
      <c r="BE196">
        <v>-16.96</v>
      </c>
      <c r="BF196">
        <v>6.6</v>
      </c>
      <c r="BG196">
        <v>6.6</v>
      </c>
      <c r="BH196">
        <v>-19.579999999999998</v>
      </c>
      <c r="BI196">
        <v>-19.579999999999998</v>
      </c>
      <c r="BJ196">
        <v>6.2</v>
      </c>
      <c r="BK196">
        <v>6.2</v>
      </c>
      <c r="BL196">
        <v>10</v>
      </c>
      <c r="BQ196" t="s">
        <v>240</v>
      </c>
      <c r="BR196">
        <v>0</v>
      </c>
      <c r="BS196">
        <v>0.25</v>
      </c>
      <c r="BT196">
        <v>0.5</v>
      </c>
      <c r="BU196">
        <v>0.75</v>
      </c>
      <c r="BV196">
        <v>0.9</v>
      </c>
    </row>
    <row r="197" spans="1:74" x14ac:dyDescent="0.25">
      <c r="A197" t="s">
        <v>74</v>
      </c>
      <c r="B197" t="s">
        <v>75</v>
      </c>
      <c r="C197">
        <v>9</v>
      </c>
      <c r="D197">
        <v>9</v>
      </c>
      <c r="E197">
        <v>269</v>
      </c>
      <c r="F197" t="s">
        <v>220</v>
      </c>
      <c r="G197" t="s">
        <v>221</v>
      </c>
      <c r="H197">
        <v>2017</v>
      </c>
      <c r="I197" t="s">
        <v>78</v>
      </c>
      <c r="J197" t="s">
        <v>79</v>
      </c>
      <c r="K197" t="s">
        <v>80</v>
      </c>
      <c r="L197">
        <v>70</v>
      </c>
      <c r="M197" t="s">
        <v>310</v>
      </c>
      <c r="N197" s="2">
        <v>70</v>
      </c>
      <c r="O197" s="2"/>
      <c r="P197" s="2"/>
      <c r="Q197" s="2"/>
      <c r="R197" s="2"/>
      <c r="S197" t="s">
        <v>82</v>
      </c>
      <c r="T197">
        <v>1.5</v>
      </c>
      <c r="U197">
        <v>1</v>
      </c>
      <c r="V197">
        <v>4.2</v>
      </c>
      <c r="W197">
        <v>0.9</v>
      </c>
      <c r="AS197">
        <v>60</v>
      </c>
      <c r="AU197" t="s">
        <v>223</v>
      </c>
      <c r="AV197" t="s">
        <v>237</v>
      </c>
      <c r="AW197" t="s">
        <v>87</v>
      </c>
      <c r="AX197" t="s">
        <v>88</v>
      </c>
      <c r="AY197" t="s">
        <v>89</v>
      </c>
      <c r="AZ197" t="s">
        <v>238</v>
      </c>
      <c r="BA197" t="s">
        <v>110</v>
      </c>
      <c r="BB197" s="22" t="s">
        <v>541</v>
      </c>
      <c r="BC197" t="s">
        <v>542</v>
      </c>
      <c r="BD197">
        <v>12.24</v>
      </c>
      <c r="BE197">
        <v>12.24</v>
      </c>
      <c r="BF197">
        <v>7.4</v>
      </c>
      <c r="BG197">
        <v>7.4</v>
      </c>
      <c r="BH197">
        <v>14.09</v>
      </c>
      <c r="BI197">
        <v>14.09</v>
      </c>
      <c r="BJ197">
        <v>6.2</v>
      </c>
      <c r="BK197">
        <v>6.2</v>
      </c>
      <c r="BL197">
        <v>10</v>
      </c>
      <c r="BR197">
        <v>0</v>
      </c>
      <c r="BS197">
        <v>0.25</v>
      </c>
      <c r="BT197">
        <v>0.5</v>
      </c>
      <c r="BU197">
        <v>0.75</v>
      </c>
      <c r="BV197">
        <v>0.9</v>
      </c>
    </row>
    <row r="198" spans="1:74" x14ac:dyDescent="0.25">
      <c r="A198" t="s">
        <v>74</v>
      </c>
      <c r="B198" t="s">
        <v>75</v>
      </c>
      <c r="C198">
        <v>9</v>
      </c>
      <c r="D198">
        <v>9</v>
      </c>
      <c r="E198">
        <v>270</v>
      </c>
      <c r="F198" t="s">
        <v>220</v>
      </c>
      <c r="G198" t="s">
        <v>221</v>
      </c>
      <c r="H198">
        <v>2017</v>
      </c>
      <c r="I198" t="s">
        <v>78</v>
      </c>
      <c r="J198" t="s">
        <v>79</v>
      </c>
      <c r="K198" t="s">
        <v>80</v>
      </c>
      <c r="L198">
        <v>70</v>
      </c>
      <c r="M198" t="s">
        <v>310</v>
      </c>
      <c r="N198" s="2">
        <v>70</v>
      </c>
      <c r="O198" s="2"/>
      <c r="P198" s="2"/>
      <c r="Q198" s="2"/>
      <c r="R198" s="2"/>
      <c r="S198" t="s">
        <v>82</v>
      </c>
      <c r="T198">
        <v>1.5</v>
      </c>
      <c r="U198">
        <v>1</v>
      </c>
      <c r="V198">
        <v>4.2</v>
      </c>
      <c r="W198">
        <v>0.9</v>
      </c>
      <c r="AS198">
        <v>60</v>
      </c>
      <c r="AU198" t="s">
        <v>223</v>
      </c>
      <c r="AV198" t="s">
        <v>237</v>
      </c>
      <c r="AW198" t="s">
        <v>87</v>
      </c>
      <c r="AX198" t="s">
        <v>88</v>
      </c>
      <c r="AY198" t="s">
        <v>89</v>
      </c>
      <c r="AZ198" t="s">
        <v>238</v>
      </c>
      <c r="BA198" t="s">
        <v>110</v>
      </c>
      <c r="BB198" s="22" t="s">
        <v>543</v>
      </c>
      <c r="BC198" t="s">
        <v>544</v>
      </c>
      <c r="BD198">
        <v>10.48</v>
      </c>
      <c r="BE198">
        <v>10.48</v>
      </c>
      <c r="BF198">
        <v>4.4000000000000004</v>
      </c>
      <c r="BG198">
        <v>4.4000000000000004</v>
      </c>
      <c r="BH198">
        <v>13.79</v>
      </c>
      <c r="BI198">
        <v>13.79</v>
      </c>
      <c r="BJ198">
        <v>4.2</v>
      </c>
      <c r="BK198">
        <v>4.2</v>
      </c>
      <c r="BL198">
        <v>10</v>
      </c>
      <c r="BQ198" t="s">
        <v>240</v>
      </c>
      <c r="BR198">
        <v>0</v>
      </c>
      <c r="BS198">
        <v>0.25</v>
      </c>
      <c r="BT198">
        <v>0.5</v>
      </c>
      <c r="BU198">
        <v>0.75</v>
      </c>
      <c r="BV198">
        <v>0.9</v>
      </c>
    </row>
    <row r="199" spans="1:74" x14ac:dyDescent="0.25">
      <c r="A199" t="s">
        <v>74</v>
      </c>
      <c r="B199" t="s">
        <v>75</v>
      </c>
      <c r="C199">
        <v>9</v>
      </c>
      <c r="D199">
        <v>9</v>
      </c>
      <c r="E199">
        <v>271</v>
      </c>
      <c r="F199" t="s">
        <v>220</v>
      </c>
      <c r="G199" t="s">
        <v>221</v>
      </c>
      <c r="H199">
        <v>2017</v>
      </c>
      <c r="I199" t="s">
        <v>78</v>
      </c>
      <c r="J199" t="s">
        <v>79</v>
      </c>
      <c r="K199" t="s">
        <v>80</v>
      </c>
      <c r="L199">
        <v>70</v>
      </c>
      <c r="M199" t="s">
        <v>310</v>
      </c>
      <c r="N199" s="2">
        <v>70</v>
      </c>
      <c r="O199" s="2"/>
      <c r="P199" s="2"/>
      <c r="Q199" s="2"/>
      <c r="R199" s="2"/>
      <c r="S199" t="s">
        <v>82</v>
      </c>
      <c r="T199">
        <v>1.5</v>
      </c>
      <c r="U199">
        <v>1</v>
      </c>
      <c r="V199">
        <v>4.2</v>
      </c>
      <c r="W199">
        <v>0.9</v>
      </c>
      <c r="AS199">
        <v>60</v>
      </c>
      <c r="AU199" t="s">
        <v>223</v>
      </c>
      <c r="AV199" t="s">
        <v>237</v>
      </c>
      <c r="AW199" t="s">
        <v>87</v>
      </c>
      <c r="AX199" t="s">
        <v>88</v>
      </c>
      <c r="AY199" t="s">
        <v>89</v>
      </c>
      <c r="AZ199" t="s">
        <v>238</v>
      </c>
      <c r="BA199" t="s">
        <v>110</v>
      </c>
      <c r="BB199" s="22" t="s">
        <v>545</v>
      </c>
      <c r="BC199" t="s">
        <v>546</v>
      </c>
      <c r="BD199">
        <v>3.52</v>
      </c>
      <c r="BE199">
        <v>3.52</v>
      </c>
      <c r="BF199">
        <v>4.3</v>
      </c>
      <c r="BG199">
        <v>4.3</v>
      </c>
      <c r="BH199">
        <v>0.24</v>
      </c>
      <c r="BI199">
        <v>0.24</v>
      </c>
      <c r="BJ199">
        <v>4.8</v>
      </c>
      <c r="BK199">
        <v>4.8</v>
      </c>
      <c r="BL199">
        <v>10</v>
      </c>
      <c r="BQ199" t="s">
        <v>240</v>
      </c>
      <c r="BR199">
        <v>0</v>
      </c>
      <c r="BS199">
        <v>0.25</v>
      </c>
      <c r="BT199">
        <v>0.5</v>
      </c>
      <c r="BU199">
        <v>0.75</v>
      </c>
      <c r="BV199">
        <v>0.9</v>
      </c>
    </row>
    <row r="200" spans="1:74" x14ac:dyDescent="0.25">
      <c r="A200" t="s">
        <v>74</v>
      </c>
      <c r="B200" t="s">
        <v>75</v>
      </c>
      <c r="C200">
        <v>9</v>
      </c>
      <c r="D200">
        <v>9</v>
      </c>
      <c r="E200">
        <v>272</v>
      </c>
      <c r="F200" t="s">
        <v>220</v>
      </c>
      <c r="G200" t="s">
        <v>221</v>
      </c>
      <c r="H200">
        <v>2017</v>
      </c>
      <c r="I200" t="s">
        <v>78</v>
      </c>
      <c r="J200" t="s">
        <v>79</v>
      </c>
      <c r="K200" t="s">
        <v>80</v>
      </c>
      <c r="L200">
        <v>70</v>
      </c>
      <c r="M200" t="s">
        <v>310</v>
      </c>
      <c r="N200" s="2">
        <v>70</v>
      </c>
      <c r="O200" s="2"/>
      <c r="P200" s="2"/>
      <c r="Q200" s="2"/>
      <c r="R200" s="2"/>
      <c r="S200" t="s">
        <v>82</v>
      </c>
      <c r="T200">
        <v>1.5</v>
      </c>
      <c r="U200">
        <v>1</v>
      </c>
      <c r="V200">
        <v>4.2</v>
      </c>
      <c r="W200">
        <v>0.9</v>
      </c>
      <c r="AS200">
        <v>60</v>
      </c>
      <c r="AU200" t="s">
        <v>223</v>
      </c>
      <c r="AV200" t="s">
        <v>237</v>
      </c>
      <c r="AW200" t="s">
        <v>87</v>
      </c>
      <c r="AX200" t="s">
        <v>88</v>
      </c>
      <c r="AY200" t="s">
        <v>89</v>
      </c>
      <c r="AZ200" t="s">
        <v>238</v>
      </c>
      <c r="BA200" t="s">
        <v>110</v>
      </c>
      <c r="BB200" s="22" t="s">
        <v>547</v>
      </c>
      <c r="BC200" t="s">
        <v>548</v>
      </c>
      <c r="BD200">
        <v>1.98</v>
      </c>
      <c r="BE200">
        <v>1.98</v>
      </c>
      <c r="BF200">
        <v>2.7</v>
      </c>
      <c r="BG200">
        <v>2.7</v>
      </c>
      <c r="BH200">
        <v>4.6100000000000003</v>
      </c>
      <c r="BI200">
        <v>4.6100000000000003</v>
      </c>
      <c r="BJ200">
        <v>3.4</v>
      </c>
      <c r="BK200">
        <v>3.4</v>
      </c>
      <c r="BL200">
        <v>10</v>
      </c>
      <c r="BR200">
        <v>0</v>
      </c>
      <c r="BS200">
        <v>0.25</v>
      </c>
      <c r="BT200">
        <v>0.5</v>
      </c>
      <c r="BU200">
        <v>0.75</v>
      </c>
      <c r="BV200">
        <v>0.9</v>
      </c>
    </row>
    <row r="201" spans="1:74" x14ac:dyDescent="0.25">
      <c r="A201" t="s">
        <v>74</v>
      </c>
      <c r="B201" t="s">
        <v>75</v>
      </c>
      <c r="C201">
        <v>9</v>
      </c>
      <c r="D201">
        <v>9</v>
      </c>
      <c r="E201">
        <v>273</v>
      </c>
      <c r="F201" t="s">
        <v>220</v>
      </c>
      <c r="G201" t="s">
        <v>221</v>
      </c>
      <c r="H201">
        <v>2017</v>
      </c>
      <c r="I201" t="s">
        <v>78</v>
      </c>
      <c r="J201" t="s">
        <v>79</v>
      </c>
      <c r="K201" t="s">
        <v>80</v>
      </c>
      <c r="L201">
        <v>70</v>
      </c>
      <c r="M201" t="s">
        <v>310</v>
      </c>
      <c r="N201" s="2">
        <v>70</v>
      </c>
      <c r="O201" s="2"/>
      <c r="P201" s="2"/>
      <c r="Q201" s="2"/>
      <c r="R201" s="2"/>
      <c r="S201" t="s">
        <v>82</v>
      </c>
      <c r="T201">
        <v>1.5</v>
      </c>
      <c r="U201">
        <v>1</v>
      </c>
      <c r="V201">
        <v>4.2</v>
      </c>
      <c r="W201">
        <v>0.9</v>
      </c>
      <c r="AS201">
        <v>60</v>
      </c>
      <c r="AU201" t="s">
        <v>223</v>
      </c>
      <c r="AV201" t="s">
        <v>237</v>
      </c>
      <c r="AW201" t="s">
        <v>87</v>
      </c>
      <c r="AX201" t="s">
        <v>88</v>
      </c>
      <c r="AY201" t="s">
        <v>89</v>
      </c>
      <c r="AZ201" t="s">
        <v>238</v>
      </c>
      <c r="BA201" t="s">
        <v>110</v>
      </c>
      <c r="BB201" s="22" t="s">
        <v>549</v>
      </c>
      <c r="BC201" t="s">
        <v>550</v>
      </c>
      <c r="BD201">
        <v>62.8</v>
      </c>
      <c r="BE201">
        <v>62.8</v>
      </c>
      <c r="BF201">
        <v>7.3</v>
      </c>
      <c r="BG201">
        <v>7.3</v>
      </c>
      <c r="BH201">
        <v>62.55</v>
      </c>
      <c r="BI201">
        <v>62.55</v>
      </c>
      <c r="BJ201">
        <v>8.9</v>
      </c>
      <c r="BK201">
        <v>8.9</v>
      </c>
      <c r="BL201">
        <v>10</v>
      </c>
      <c r="BR201">
        <v>0</v>
      </c>
      <c r="BS201">
        <v>0.25</v>
      </c>
      <c r="BT201">
        <v>0.5</v>
      </c>
      <c r="BU201">
        <v>0.75</v>
      </c>
      <c r="BV201">
        <v>0.9</v>
      </c>
    </row>
    <row r="202" spans="1:74" x14ac:dyDescent="0.25">
      <c r="A202" t="s">
        <v>74</v>
      </c>
      <c r="B202" t="s">
        <v>75</v>
      </c>
      <c r="C202">
        <v>9</v>
      </c>
      <c r="D202">
        <v>9</v>
      </c>
      <c r="E202">
        <v>274</v>
      </c>
      <c r="F202" t="s">
        <v>220</v>
      </c>
      <c r="G202" t="s">
        <v>221</v>
      </c>
      <c r="H202">
        <v>2017</v>
      </c>
      <c r="I202" t="s">
        <v>78</v>
      </c>
      <c r="J202" t="s">
        <v>79</v>
      </c>
      <c r="K202" t="s">
        <v>80</v>
      </c>
      <c r="L202">
        <v>70</v>
      </c>
      <c r="M202" t="s">
        <v>310</v>
      </c>
      <c r="N202" s="2">
        <v>70</v>
      </c>
      <c r="O202" s="2"/>
      <c r="P202" s="2"/>
      <c r="Q202" s="2"/>
      <c r="R202" s="2"/>
      <c r="S202" t="s">
        <v>82</v>
      </c>
      <c r="T202">
        <v>1.5</v>
      </c>
      <c r="U202">
        <v>1</v>
      </c>
      <c r="V202">
        <v>4.2</v>
      </c>
      <c r="W202">
        <v>0.9</v>
      </c>
      <c r="AS202">
        <v>60</v>
      </c>
      <c r="AU202" t="s">
        <v>223</v>
      </c>
      <c r="AV202" t="s">
        <v>237</v>
      </c>
      <c r="AW202" t="s">
        <v>87</v>
      </c>
      <c r="AX202" t="s">
        <v>88</v>
      </c>
      <c r="AY202" t="s">
        <v>89</v>
      </c>
      <c r="AZ202" t="s">
        <v>238</v>
      </c>
      <c r="BA202" t="s">
        <v>110</v>
      </c>
      <c r="BB202" s="22" t="s">
        <v>551</v>
      </c>
      <c r="BC202" t="s">
        <v>552</v>
      </c>
      <c r="BD202">
        <v>59.92</v>
      </c>
      <c r="BE202">
        <v>59.92</v>
      </c>
      <c r="BF202">
        <v>6.5</v>
      </c>
      <c r="BG202">
        <v>6.5</v>
      </c>
      <c r="BH202">
        <v>62.43</v>
      </c>
      <c r="BI202">
        <v>62.43</v>
      </c>
      <c r="BJ202">
        <v>8.5</v>
      </c>
      <c r="BK202">
        <v>8.5</v>
      </c>
      <c r="BL202">
        <v>10</v>
      </c>
      <c r="BR202">
        <v>0</v>
      </c>
      <c r="BS202">
        <v>0.25</v>
      </c>
      <c r="BT202">
        <v>0.5</v>
      </c>
      <c r="BU202">
        <v>0.75</v>
      </c>
      <c r="BV202">
        <v>0.9</v>
      </c>
    </row>
    <row r="203" spans="1:74" x14ac:dyDescent="0.25">
      <c r="A203" t="s">
        <v>74</v>
      </c>
      <c r="B203" t="s">
        <v>75</v>
      </c>
      <c r="C203">
        <v>9</v>
      </c>
      <c r="D203">
        <v>9</v>
      </c>
      <c r="E203">
        <v>275</v>
      </c>
      <c r="F203" t="s">
        <v>220</v>
      </c>
      <c r="G203" t="s">
        <v>221</v>
      </c>
      <c r="H203">
        <v>2017</v>
      </c>
      <c r="I203" t="s">
        <v>78</v>
      </c>
      <c r="J203" t="s">
        <v>79</v>
      </c>
      <c r="K203" t="s">
        <v>80</v>
      </c>
      <c r="L203">
        <v>70</v>
      </c>
      <c r="M203" t="s">
        <v>310</v>
      </c>
      <c r="N203" s="2">
        <v>70</v>
      </c>
      <c r="O203" s="2"/>
      <c r="P203" s="2"/>
      <c r="Q203" s="2"/>
      <c r="R203" s="2"/>
      <c r="S203" t="s">
        <v>82</v>
      </c>
      <c r="T203">
        <v>1.5</v>
      </c>
      <c r="U203">
        <v>1</v>
      </c>
      <c r="V203">
        <v>4.2</v>
      </c>
      <c r="W203">
        <v>0.9</v>
      </c>
      <c r="AS203">
        <v>60</v>
      </c>
      <c r="AU203" t="s">
        <v>223</v>
      </c>
      <c r="AV203" t="s">
        <v>237</v>
      </c>
      <c r="AW203" t="s">
        <v>87</v>
      </c>
      <c r="AX203" t="s">
        <v>88</v>
      </c>
      <c r="AY203" t="s">
        <v>89</v>
      </c>
      <c r="AZ203" t="s">
        <v>238</v>
      </c>
      <c r="BA203" t="s">
        <v>110</v>
      </c>
      <c r="BB203" t="s">
        <v>553</v>
      </c>
      <c r="BC203" t="s">
        <v>553</v>
      </c>
      <c r="BD203">
        <v>-0.15</v>
      </c>
      <c r="BE203">
        <v>-0.15</v>
      </c>
      <c r="BF203">
        <v>7.0000000000000007E-2</v>
      </c>
      <c r="BG203">
        <v>7.0000000000000007E-2</v>
      </c>
      <c r="BH203">
        <v>-0.13</v>
      </c>
      <c r="BI203">
        <v>-0.13</v>
      </c>
      <c r="BJ203">
        <v>0.04</v>
      </c>
      <c r="BK203">
        <v>0.04</v>
      </c>
      <c r="BL203">
        <v>10</v>
      </c>
      <c r="BR203">
        <v>0</v>
      </c>
      <c r="BS203">
        <v>0.25</v>
      </c>
      <c r="BT203">
        <v>0.5</v>
      </c>
      <c r="BU203">
        <v>0.75</v>
      </c>
      <c r="BV203">
        <v>0.9</v>
      </c>
    </row>
    <row r="204" spans="1:74" x14ac:dyDescent="0.25">
      <c r="A204" t="s">
        <v>74</v>
      </c>
      <c r="B204" t="s">
        <v>75</v>
      </c>
      <c r="C204">
        <v>9</v>
      </c>
      <c r="D204">
        <v>9</v>
      </c>
      <c r="E204">
        <v>276</v>
      </c>
      <c r="F204" t="s">
        <v>220</v>
      </c>
      <c r="G204" t="s">
        <v>221</v>
      </c>
      <c r="H204">
        <v>2017</v>
      </c>
      <c r="I204" t="s">
        <v>78</v>
      </c>
      <c r="J204" t="s">
        <v>79</v>
      </c>
      <c r="K204" t="s">
        <v>80</v>
      </c>
      <c r="L204">
        <v>70</v>
      </c>
      <c r="M204" t="s">
        <v>310</v>
      </c>
      <c r="N204" s="2">
        <v>70</v>
      </c>
      <c r="O204" s="2"/>
      <c r="P204" s="2"/>
      <c r="Q204" s="2"/>
      <c r="R204" s="2"/>
      <c r="S204" t="s">
        <v>82</v>
      </c>
      <c r="T204">
        <v>1.5</v>
      </c>
      <c r="U204">
        <v>1</v>
      </c>
      <c r="V204">
        <v>4.2</v>
      </c>
      <c r="W204">
        <v>0.9</v>
      </c>
      <c r="AS204">
        <v>60</v>
      </c>
      <c r="AU204" t="s">
        <v>223</v>
      </c>
      <c r="AV204" t="s">
        <v>237</v>
      </c>
      <c r="AW204" t="s">
        <v>87</v>
      </c>
      <c r="AX204" t="s">
        <v>88</v>
      </c>
      <c r="AY204" t="s">
        <v>89</v>
      </c>
      <c r="AZ204" t="s">
        <v>238</v>
      </c>
      <c r="BA204" t="s">
        <v>110</v>
      </c>
      <c r="BB204" s="22" t="s">
        <v>554</v>
      </c>
      <c r="BC204" t="s">
        <v>554</v>
      </c>
      <c r="BD204">
        <v>-0.14000000000000001</v>
      </c>
      <c r="BE204">
        <v>-0.14000000000000001</v>
      </c>
      <c r="BF204">
        <v>0.08</v>
      </c>
      <c r="BG204">
        <v>0.08</v>
      </c>
      <c r="BH204">
        <v>-0.15</v>
      </c>
      <c r="BI204">
        <v>-0.15</v>
      </c>
      <c r="BJ204">
        <v>7.0000000000000007E-2</v>
      </c>
      <c r="BK204">
        <v>7.0000000000000007E-2</v>
      </c>
      <c r="BL204">
        <v>10</v>
      </c>
      <c r="BR204">
        <v>0</v>
      </c>
      <c r="BS204">
        <v>0.25</v>
      </c>
      <c r="BT204">
        <v>0.5</v>
      </c>
      <c r="BU204">
        <v>0.75</v>
      </c>
      <c r="BV204">
        <v>0.9</v>
      </c>
    </row>
    <row r="205" spans="1:74" x14ac:dyDescent="0.25">
      <c r="A205" t="s">
        <v>74</v>
      </c>
      <c r="B205" t="s">
        <v>75</v>
      </c>
      <c r="C205">
        <v>9</v>
      </c>
      <c r="D205">
        <v>9</v>
      </c>
      <c r="E205">
        <v>277</v>
      </c>
      <c r="F205" t="s">
        <v>220</v>
      </c>
      <c r="G205" t="s">
        <v>221</v>
      </c>
      <c r="H205">
        <v>2017</v>
      </c>
      <c r="I205" t="s">
        <v>78</v>
      </c>
      <c r="J205" t="s">
        <v>79</v>
      </c>
      <c r="K205" t="s">
        <v>80</v>
      </c>
      <c r="L205">
        <v>70</v>
      </c>
      <c r="M205" t="s">
        <v>310</v>
      </c>
      <c r="N205" s="2">
        <v>70</v>
      </c>
      <c r="O205" s="2"/>
      <c r="P205" s="2"/>
      <c r="Q205" s="2"/>
      <c r="R205" s="2"/>
      <c r="S205" t="s">
        <v>82</v>
      </c>
      <c r="T205">
        <v>1.5</v>
      </c>
      <c r="U205">
        <v>1</v>
      </c>
      <c r="V205">
        <v>4.2</v>
      </c>
      <c r="W205">
        <v>0.9</v>
      </c>
      <c r="AS205">
        <v>60</v>
      </c>
      <c r="AU205" t="s">
        <v>223</v>
      </c>
      <c r="AV205" t="s">
        <v>237</v>
      </c>
      <c r="AW205" t="s">
        <v>87</v>
      </c>
      <c r="AX205" t="s">
        <v>88</v>
      </c>
      <c r="AY205" t="s">
        <v>89</v>
      </c>
      <c r="AZ205" t="s">
        <v>238</v>
      </c>
      <c r="BA205" t="s">
        <v>110</v>
      </c>
      <c r="BB205" s="22" t="s">
        <v>555</v>
      </c>
      <c r="BC205" t="s">
        <v>555</v>
      </c>
      <c r="BD205">
        <v>1.02</v>
      </c>
      <c r="BE205">
        <v>1.02</v>
      </c>
      <c r="BF205">
        <v>0.13</v>
      </c>
      <c r="BG205">
        <v>0.13</v>
      </c>
      <c r="BH205">
        <v>0.92</v>
      </c>
      <c r="BI205">
        <v>0.92</v>
      </c>
      <c r="BJ205">
        <v>0.2</v>
      </c>
      <c r="BK205">
        <v>0.2</v>
      </c>
      <c r="BL205">
        <v>10</v>
      </c>
      <c r="BQ205" t="s">
        <v>240</v>
      </c>
      <c r="BR205">
        <v>0</v>
      </c>
      <c r="BS205">
        <v>0.25</v>
      </c>
      <c r="BT205">
        <v>0.5</v>
      </c>
      <c r="BU205">
        <v>0.75</v>
      </c>
      <c r="BV205">
        <v>0.9</v>
      </c>
    </row>
    <row r="206" spans="1:74" x14ac:dyDescent="0.25">
      <c r="A206" t="s">
        <v>74</v>
      </c>
      <c r="B206" t="s">
        <v>75</v>
      </c>
      <c r="C206">
        <v>9</v>
      </c>
      <c r="D206">
        <v>9</v>
      </c>
      <c r="E206">
        <v>278</v>
      </c>
      <c r="F206" t="s">
        <v>220</v>
      </c>
      <c r="G206" t="s">
        <v>221</v>
      </c>
      <c r="H206">
        <v>2017</v>
      </c>
      <c r="I206" t="s">
        <v>78</v>
      </c>
      <c r="J206" t="s">
        <v>79</v>
      </c>
      <c r="K206" t="s">
        <v>80</v>
      </c>
      <c r="L206">
        <v>70</v>
      </c>
      <c r="M206" t="s">
        <v>310</v>
      </c>
      <c r="N206" s="2">
        <v>70</v>
      </c>
      <c r="O206" s="2"/>
      <c r="P206" s="2"/>
      <c r="Q206" s="2"/>
      <c r="R206" s="2"/>
      <c r="S206" t="s">
        <v>82</v>
      </c>
      <c r="T206">
        <v>1.5</v>
      </c>
      <c r="U206">
        <v>1</v>
      </c>
      <c r="V206">
        <v>4.2</v>
      </c>
      <c r="W206">
        <v>0.9</v>
      </c>
      <c r="AS206">
        <v>60</v>
      </c>
      <c r="AU206" t="s">
        <v>223</v>
      </c>
      <c r="AV206" t="s">
        <v>237</v>
      </c>
      <c r="AW206" t="s">
        <v>87</v>
      </c>
      <c r="AX206" t="s">
        <v>88</v>
      </c>
      <c r="AY206" t="s">
        <v>89</v>
      </c>
      <c r="AZ206" t="s">
        <v>238</v>
      </c>
      <c r="BA206" t="s">
        <v>110</v>
      </c>
      <c r="BB206" t="s">
        <v>556</v>
      </c>
      <c r="BC206" t="s">
        <v>556</v>
      </c>
      <c r="BD206">
        <v>0.95</v>
      </c>
      <c r="BE206">
        <v>0.95</v>
      </c>
      <c r="BF206">
        <v>0.18</v>
      </c>
      <c r="BG206">
        <v>0.18</v>
      </c>
      <c r="BH206">
        <v>1.01</v>
      </c>
      <c r="BI206">
        <v>1.01</v>
      </c>
      <c r="BJ206">
        <v>0.18</v>
      </c>
      <c r="BK206">
        <v>0.18</v>
      </c>
      <c r="BL206">
        <v>10</v>
      </c>
      <c r="BR206">
        <v>0</v>
      </c>
      <c r="BS206">
        <v>0.25</v>
      </c>
      <c r="BT206">
        <v>0.5</v>
      </c>
      <c r="BU206">
        <v>0.75</v>
      </c>
      <c r="BV206">
        <v>0.9</v>
      </c>
    </row>
    <row r="207" spans="1:74" x14ac:dyDescent="0.25">
      <c r="A207" t="s">
        <v>74</v>
      </c>
      <c r="B207" t="s">
        <v>75</v>
      </c>
      <c r="C207">
        <v>9</v>
      </c>
      <c r="D207">
        <v>9</v>
      </c>
      <c r="E207">
        <v>279</v>
      </c>
      <c r="F207" t="s">
        <v>220</v>
      </c>
      <c r="G207" t="s">
        <v>221</v>
      </c>
      <c r="H207">
        <v>2017</v>
      </c>
      <c r="I207" t="s">
        <v>78</v>
      </c>
      <c r="J207" t="s">
        <v>79</v>
      </c>
      <c r="K207" t="s">
        <v>80</v>
      </c>
      <c r="L207">
        <v>70</v>
      </c>
      <c r="M207" t="s">
        <v>310</v>
      </c>
      <c r="N207" s="2">
        <v>70</v>
      </c>
      <c r="O207" s="2"/>
      <c r="P207" s="2"/>
      <c r="Q207" s="2"/>
      <c r="R207" s="2"/>
      <c r="S207" t="s">
        <v>82</v>
      </c>
      <c r="T207">
        <v>1.5</v>
      </c>
      <c r="U207">
        <v>1</v>
      </c>
      <c r="V207">
        <v>4.2</v>
      </c>
      <c r="W207">
        <v>0.9</v>
      </c>
      <c r="AS207">
        <v>60</v>
      </c>
      <c r="AU207" t="s">
        <v>223</v>
      </c>
      <c r="AV207" t="s">
        <v>237</v>
      </c>
      <c r="AW207" t="s">
        <v>87</v>
      </c>
      <c r="AX207" t="s">
        <v>88</v>
      </c>
      <c r="AY207" t="s">
        <v>89</v>
      </c>
      <c r="AZ207" t="s">
        <v>238</v>
      </c>
      <c r="BA207" t="s">
        <v>110</v>
      </c>
      <c r="BB207" t="s">
        <v>557</v>
      </c>
      <c r="BC207" t="s">
        <v>558</v>
      </c>
      <c r="BD207">
        <v>0.16</v>
      </c>
      <c r="BE207">
        <v>0.16</v>
      </c>
      <c r="BF207">
        <v>0.28000000000000003</v>
      </c>
      <c r="BG207">
        <v>0.28000000000000003</v>
      </c>
      <c r="BH207">
        <v>0.17</v>
      </c>
      <c r="BI207">
        <v>0.17</v>
      </c>
      <c r="BJ207">
        <v>0.21</v>
      </c>
      <c r="BK207">
        <v>0.21</v>
      </c>
      <c r="BL207">
        <v>10</v>
      </c>
      <c r="BR207">
        <v>0</v>
      </c>
      <c r="BS207">
        <v>0.25</v>
      </c>
      <c r="BT207">
        <v>0.5</v>
      </c>
      <c r="BU207">
        <v>0.75</v>
      </c>
      <c r="BV207">
        <v>0.9</v>
      </c>
    </row>
    <row r="208" spans="1:74" x14ac:dyDescent="0.25">
      <c r="A208" t="s">
        <v>74</v>
      </c>
      <c r="B208" t="s">
        <v>75</v>
      </c>
      <c r="C208">
        <v>9</v>
      </c>
      <c r="D208">
        <v>9</v>
      </c>
      <c r="E208">
        <v>280</v>
      </c>
      <c r="F208" t="s">
        <v>220</v>
      </c>
      <c r="G208" t="s">
        <v>221</v>
      </c>
      <c r="H208">
        <v>2017</v>
      </c>
      <c r="I208" t="s">
        <v>78</v>
      </c>
      <c r="J208" t="s">
        <v>79</v>
      </c>
      <c r="K208" t="s">
        <v>80</v>
      </c>
      <c r="L208">
        <v>70</v>
      </c>
      <c r="M208" t="s">
        <v>310</v>
      </c>
      <c r="N208" s="2">
        <v>70</v>
      </c>
      <c r="O208" s="2"/>
      <c r="P208" s="2"/>
      <c r="Q208" s="2"/>
      <c r="R208" s="2"/>
      <c r="S208" t="s">
        <v>82</v>
      </c>
      <c r="T208">
        <v>1.5</v>
      </c>
      <c r="U208">
        <v>1</v>
      </c>
      <c r="V208">
        <v>4.2</v>
      </c>
      <c r="W208">
        <v>0.9</v>
      </c>
      <c r="AS208">
        <v>60</v>
      </c>
      <c r="AU208" t="s">
        <v>223</v>
      </c>
      <c r="AV208" t="s">
        <v>237</v>
      </c>
      <c r="AW208" t="s">
        <v>87</v>
      </c>
      <c r="AX208" t="s">
        <v>88</v>
      </c>
      <c r="AY208" t="s">
        <v>89</v>
      </c>
      <c r="AZ208" t="s">
        <v>238</v>
      </c>
      <c r="BA208" t="s">
        <v>110</v>
      </c>
      <c r="BB208" t="s">
        <v>559</v>
      </c>
      <c r="BC208" t="s">
        <v>560</v>
      </c>
      <c r="BD208">
        <v>0.17</v>
      </c>
      <c r="BE208">
        <v>0.17</v>
      </c>
      <c r="BF208">
        <v>0.24</v>
      </c>
      <c r="BG208">
        <v>0.24</v>
      </c>
      <c r="BH208">
        <v>0.18</v>
      </c>
      <c r="BI208">
        <v>0.18</v>
      </c>
      <c r="BJ208">
        <v>0.19</v>
      </c>
      <c r="BK208">
        <v>0.19</v>
      </c>
      <c r="BL208">
        <v>10</v>
      </c>
      <c r="BR208">
        <v>0</v>
      </c>
      <c r="BS208">
        <v>0.25</v>
      </c>
      <c r="BT208">
        <v>0.5</v>
      </c>
      <c r="BU208">
        <v>0.75</v>
      </c>
      <c r="BV208">
        <v>0.9</v>
      </c>
    </row>
    <row r="209" spans="1:74" x14ac:dyDescent="0.25">
      <c r="A209" t="s">
        <v>74</v>
      </c>
      <c r="B209" t="s">
        <v>75</v>
      </c>
      <c r="C209">
        <v>9</v>
      </c>
      <c r="D209">
        <v>9</v>
      </c>
      <c r="E209">
        <v>281</v>
      </c>
      <c r="F209" t="s">
        <v>220</v>
      </c>
      <c r="G209" t="s">
        <v>221</v>
      </c>
      <c r="H209">
        <v>2017</v>
      </c>
      <c r="I209" t="s">
        <v>78</v>
      </c>
      <c r="J209" t="s">
        <v>79</v>
      </c>
      <c r="K209" t="s">
        <v>80</v>
      </c>
      <c r="L209">
        <v>70</v>
      </c>
      <c r="M209" t="s">
        <v>310</v>
      </c>
      <c r="N209" s="2">
        <v>70</v>
      </c>
      <c r="O209" s="2"/>
      <c r="P209" s="2"/>
      <c r="Q209" s="2"/>
      <c r="R209" s="2"/>
      <c r="S209" t="s">
        <v>82</v>
      </c>
      <c r="T209">
        <v>1.5</v>
      </c>
      <c r="U209">
        <v>1</v>
      </c>
      <c r="V209">
        <v>4.2</v>
      </c>
      <c r="W209">
        <v>0.9</v>
      </c>
      <c r="AS209">
        <v>60</v>
      </c>
      <c r="AU209" t="s">
        <v>223</v>
      </c>
      <c r="AV209" t="s">
        <v>237</v>
      </c>
      <c r="AW209" t="s">
        <v>87</v>
      </c>
      <c r="AX209" t="s">
        <v>88</v>
      </c>
      <c r="AY209" t="s">
        <v>89</v>
      </c>
      <c r="AZ209" t="s">
        <v>238</v>
      </c>
      <c r="BA209" t="s">
        <v>110</v>
      </c>
      <c r="BB209" s="22" t="s">
        <v>561</v>
      </c>
      <c r="BC209" t="s">
        <v>562</v>
      </c>
      <c r="BD209">
        <v>-0.88</v>
      </c>
      <c r="BE209">
        <v>-0.88</v>
      </c>
      <c r="BF209">
        <v>0.15</v>
      </c>
      <c r="BG209">
        <v>0.15</v>
      </c>
      <c r="BH209">
        <v>-0.89</v>
      </c>
      <c r="BI209">
        <v>-0.89</v>
      </c>
      <c r="BJ209">
        <v>0.14000000000000001</v>
      </c>
      <c r="BK209">
        <v>0.14000000000000001</v>
      </c>
      <c r="BL209">
        <v>10</v>
      </c>
      <c r="BR209">
        <v>0</v>
      </c>
      <c r="BS209">
        <v>0.25</v>
      </c>
      <c r="BT209">
        <v>0.5</v>
      </c>
      <c r="BU209">
        <v>0.75</v>
      </c>
      <c r="BV209">
        <v>0.9</v>
      </c>
    </row>
    <row r="210" spans="1:74" x14ac:dyDescent="0.25">
      <c r="A210" t="s">
        <v>74</v>
      </c>
      <c r="B210" t="s">
        <v>75</v>
      </c>
      <c r="C210">
        <v>9</v>
      </c>
      <c r="D210">
        <v>9</v>
      </c>
      <c r="E210">
        <v>282</v>
      </c>
      <c r="F210" t="s">
        <v>220</v>
      </c>
      <c r="G210" t="s">
        <v>221</v>
      </c>
      <c r="H210">
        <v>2017</v>
      </c>
      <c r="I210" t="s">
        <v>78</v>
      </c>
      <c r="J210" t="s">
        <v>79</v>
      </c>
      <c r="K210" t="s">
        <v>80</v>
      </c>
      <c r="L210">
        <v>70</v>
      </c>
      <c r="M210" t="s">
        <v>310</v>
      </c>
      <c r="N210" s="2">
        <v>70</v>
      </c>
      <c r="O210" s="2"/>
      <c r="P210" s="2"/>
      <c r="Q210" s="2"/>
      <c r="R210" s="2"/>
      <c r="S210" t="s">
        <v>82</v>
      </c>
      <c r="T210">
        <v>1.5</v>
      </c>
      <c r="U210">
        <v>1</v>
      </c>
      <c r="V210">
        <v>4.2</v>
      </c>
      <c r="W210">
        <v>0.9</v>
      </c>
      <c r="AS210">
        <v>60</v>
      </c>
      <c r="AU210" t="s">
        <v>223</v>
      </c>
      <c r="AV210" t="s">
        <v>237</v>
      </c>
      <c r="AW210" t="s">
        <v>87</v>
      </c>
      <c r="AX210" t="s">
        <v>88</v>
      </c>
      <c r="AY210" t="s">
        <v>89</v>
      </c>
      <c r="AZ210" t="s">
        <v>238</v>
      </c>
      <c r="BA210" t="s">
        <v>110</v>
      </c>
      <c r="BB210" s="22" t="s">
        <v>563</v>
      </c>
      <c r="BC210" t="s">
        <v>564</v>
      </c>
      <c r="BD210">
        <v>-0.81</v>
      </c>
      <c r="BE210">
        <v>-0.81</v>
      </c>
      <c r="BF210">
        <v>0.14000000000000001</v>
      </c>
      <c r="BG210">
        <v>0.14000000000000001</v>
      </c>
      <c r="BH210">
        <v>-0.95</v>
      </c>
      <c r="BI210">
        <v>-0.95</v>
      </c>
      <c r="BJ210">
        <v>0.16</v>
      </c>
      <c r="BK210">
        <v>0.16</v>
      </c>
      <c r="BL210">
        <v>10</v>
      </c>
      <c r="BQ210" t="s">
        <v>240</v>
      </c>
      <c r="BR210">
        <v>0</v>
      </c>
      <c r="BS210">
        <v>0.25</v>
      </c>
      <c r="BT210">
        <v>0.5</v>
      </c>
      <c r="BU210">
        <v>0.75</v>
      </c>
      <c r="BV210">
        <v>0.9</v>
      </c>
    </row>
    <row r="211" spans="1:74" x14ac:dyDescent="0.25">
      <c r="A211" t="s">
        <v>74</v>
      </c>
      <c r="B211" t="s">
        <v>75</v>
      </c>
      <c r="C211">
        <v>9</v>
      </c>
      <c r="D211">
        <v>9</v>
      </c>
      <c r="E211">
        <v>283</v>
      </c>
      <c r="F211" t="s">
        <v>220</v>
      </c>
      <c r="G211" t="s">
        <v>221</v>
      </c>
      <c r="H211">
        <v>2017</v>
      </c>
      <c r="I211" t="s">
        <v>78</v>
      </c>
      <c r="J211" t="s">
        <v>79</v>
      </c>
      <c r="K211" t="s">
        <v>80</v>
      </c>
      <c r="L211">
        <v>70</v>
      </c>
      <c r="M211" t="s">
        <v>310</v>
      </c>
      <c r="N211" s="2">
        <v>70</v>
      </c>
      <c r="O211" s="2"/>
      <c r="P211" s="2"/>
      <c r="Q211" s="2"/>
      <c r="R211" s="2"/>
      <c r="S211" t="s">
        <v>82</v>
      </c>
      <c r="T211">
        <v>1.5</v>
      </c>
      <c r="U211">
        <v>1</v>
      </c>
      <c r="V211">
        <v>4.2</v>
      </c>
      <c r="W211">
        <v>0.9</v>
      </c>
      <c r="AS211">
        <v>60</v>
      </c>
      <c r="AU211" t="s">
        <v>223</v>
      </c>
      <c r="AV211" t="s">
        <v>237</v>
      </c>
      <c r="AW211" t="s">
        <v>87</v>
      </c>
      <c r="AX211" t="s">
        <v>88</v>
      </c>
      <c r="AY211" t="s">
        <v>89</v>
      </c>
      <c r="AZ211" t="s">
        <v>238</v>
      </c>
      <c r="BA211" t="s">
        <v>110</v>
      </c>
      <c r="BB211" s="22" t="s">
        <v>565</v>
      </c>
      <c r="BC211" t="s">
        <v>565</v>
      </c>
      <c r="BD211">
        <v>0.49</v>
      </c>
      <c r="BE211">
        <v>0.49</v>
      </c>
      <c r="BF211">
        <v>0.32</v>
      </c>
      <c r="BG211">
        <v>0.32</v>
      </c>
      <c r="BH211">
        <v>0.48</v>
      </c>
      <c r="BI211">
        <v>0.48</v>
      </c>
      <c r="BJ211">
        <v>0.28999999999999998</v>
      </c>
      <c r="BK211">
        <v>0.28999999999999998</v>
      </c>
      <c r="BL211">
        <v>10</v>
      </c>
      <c r="BR211">
        <v>0</v>
      </c>
      <c r="BS211">
        <v>0.25</v>
      </c>
      <c r="BT211">
        <v>0.5</v>
      </c>
      <c r="BU211">
        <v>0.75</v>
      </c>
      <c r="BV211">
        <v>0.9</v>
      </c>
    </row>
    <row r="212" spans="1:74" x14ac:dyDescent="0.25">
      <c r="A212" t="s">
        <v>74</v>
      </c>
      <c r="B212" t="s">
        <v>75</v>
      </c>
      <c r="C212">
        <v>9</v>
      </c>
      <c r="D212">
        <v>9</v>
      </c>
      <c r="E212">
        <v>284</v>
      </c>
      <c r="F212" t="s">
        <v>220</v>
      </c>
      <c r="G212" t="s">
        <v>221</v>
      </c>
      <c r="H212">
        <v>2017</v>
      </c>
      <c r="I212" t="s">
        <v>78</v>
      </c>
      <c r="J212" t="s">
        <v>79</v>
      </c>
      <c r="K212" t="s">
        <v>80</v>
      </c>
      <c r="L212">
        <v>70</v>
      </c>
      <c r="M212" t="s">
        <v>310</v>
      </c>
      <c r="N212" s="2">
        <v>70</v>
      </c>
      <c r="O212" s="2"/>
      <c r="P212" s="2"/>
      <c r="Q212" s="2"/>
      <c r="R212" s="2"/>
      <c r="S212" t="s">
        <v>82</v>
      </c>
      <c r="T212">
        <v>1.5</v>
      </c>
      <c r="U212">
        <v>1</v>
      </c>
      <c r="V212">
        <v>4.2</v>
      </c>
      <c r="W212">
        <v>0.9</v>
      </c>
      <c r="AS212">
        <v>60</v>
      </c>
      <c r="AU212" t="s">
        <v>223</v>
      </c>
      <c r="AV212" t="s">
        <v>237</v>
      </c>
      <c r="AW212" t="s">
        <v>87</v>
      </c>
      <c r="AX212" t="s">
        <v>88</v>
      </c>
      <c r="AY212" t="s">
        <v>89</v>
      </c>
      <c r="AZ212" t="s">
        <v>238</v>
      </c>
      <c r="BA212" t="s">
        <v>110</v>
      </c>
      <c r="BB212" s="22" t="s">
        <v>566</v>
      </c>
      <c r="BC212" t="s">
        <v>566</v>
      </c>
      <c r="BD212">
        <v>0.47</v>
      </c>
      <c r="BE212">
        <v>0.47</v>
      </c>
      <c r="BF212">
        <v>0.28000000000000003</v>
      </c>
      <c r="BG212">
        <v>0.28000000000000003</v>
      </c>
      <c r="BH212">
        <v>0.51</v>
      </c>
      <c r="BI212">
        <v>0.51</v>
      </c>
      <c r="BJ212">
        <v>0.21</v>
      </c>
      <c r="BK212">
        <v>0.21</v>
      </c>
      <c r="BL212">
        <v>10</v>
      </c>
      <c r="BR212">
        <v>0</v>
      </c>
      <c r="BS212">
        <v>0.25</v>
      </c>
      <c r="BT212">
        <v>0.5</v>
      </c>
      <c r="BU212">
        <v>0.75</v>
      </c>
      <c r="BV212">
        <v>0.9</v>
      </c>
    </row>
    <row r="213" spans="1:74" x14ac:dyDescent="0.25">
      <c r="A213" t="s">
        <v>74</v>
      </c>
      <c r="B213" t="s">
        <v>75</v>
      </c>
      <c r="C213">
        <v>9</v>
      </c>
      <c r="D213">
        <v>9</v>
      </c>
      <c r="E213">
        <v>285</v>
      </c>
      <c r="F213" t="s">
        <v>220</v>
      </c>
      <c r="G213" t="s">
        <v>221</v>
      </c>
      <c r="H213">
        <v>2017</v>
      </c>
      <c r="I213" t="s">
        <v>78</v>
      </c>
      <c r="J213" t="s">
        <v>79</v>
      </c>
      <c r="K213" t="s">
        <v>80</v>
      </c>
      <c r="L213">
        <v>70</v>
      </c>
      <c r="M213" t="s">
        <v>310</v>
      </c>
      <c r="N213" s="2">
        <v>70</v>
      </c>
      <c r="O213" s="2"/>
      <c r="P213" s="2"/>
      <c r="Q213" s="2"/>
      <c r="R213" s="2"/>
      <c r="S213" t="s">
        <v>82</v>
      </c>
      <c r="T213">
        <v>1.5</v>
      </c>
      <c r="U213">
        <v>1</v>
      </c>
      <c r="V213">
        <v>4.2</v>
      </c>
      <c r="W213">
        <v>0.9</v>
      </c>
      <c r="AS213">
        <v>60</v>
      </c>
      <c r="AU213" t="s">
        <v>223</v>
      </c>
      <c r="AV213" t="s">
        <v>237</v>
      </c>
      <c r="AW213" t="s">
        <v>87</v>
      </c>
      <c r="AX213" t="s">
        <v>88</v>
      </c>
      <c r="AY213" t="s">
        <v>89</v>
      </c>
      <c r="AZ213" t="s">
        <v>238</v>
      </c>
      <c r="BA213" t="s">
        <v>110</v>
      </c>
      <c r="BB213" s="22" t="s">
        <v>567</v>
      </c>
      <c r="BC213" t="s">
        <v>568</v>
      </c>
      <c r="BD213">
        <v>-0.15</v>
      </c>
      <c r="BE213">
        <v>-0.15</v>
      </c>
      <c r="BF213">
        <v>0.13</v>
      </c>
      <c r="BG213">
        <v>0.13</v>
      </c>
      <c r="BH213">
        <v>-0.1</v>
      </c>
      <c r="BI213">
        <v>-0.1</v>
      </c>
      <c r="BJ213">
        <v>0.18</v>
      </c>
      <c r="BK213">
        <v>0.18</v>
      </c>
      <c r="BL213">
        <v>10</v>
      </c>
      <c r="BR213">
        <v>0</v>
      </c>
      <c r="BS213">
        <v>0.25</v>
      </c>
      <c r="BT213">
        <v>0.5</v>
      </c>
      <c r="BU213">
        <v>0.75</v>
      </c>
      <c r="BV213">
        <v>0.9</v>
      </c>
    </row>
    <row r="214" spans="1:74" x14ac:dyDescent="0.25">
      <c r="A214" t="s">
        <v>74</v>
      </c>
      <c r="B214" t="s">
        <v>75</v>
      </c>
      <c r="C214">
        <v>9</v>
      </c>
      <c r="D214">
        <v>9</v>
      </c>
      <c r="E214">
        <v>286</v>
      </c>
      <c r="F214" t="s">
        <v>220</v>
      </c>
      <c r="G214" t="s">
        <v>221</v>
      </c>
      <c r="H214">
        <v>2017</v>
      </c>
      <c r="I214" t="s">
        <v>78</v>
      </c>
      <c r="J214" t="s">
        <v>79</v>
      </c>
      <c r="K214" t="s">
        <v>80</v>
      </c>
      <c r="L214">
        <v>70</v>
      </c>
      <c r="M214" t="s">
        <v>310</v>
      </c>
      <c r="N214" s="2">
        <v>70</v>
      </c>
      <c r="O214" s="2"/>
      <c r="P214" s="2"/>
      <c r="Q214" s="2"/>
      <c r="R214" s="2"/>
      <c r="S214" t="s">
        <v>82</v>
      </c>
      <c r="T214">
        <v>1.5</v>
      </c>
      <c r="U214">
        <v>1</v>
      </c>
      <c r="V214">
        <v>4.2</v>
      </c>
      <c r="W214">
        <v>0.9</v>
      </c>
      <c r="AS214">
        <v>60</v>
      </c>
      <c r="AU214" t="s">
        <v>223</v>
      </c>
      <c r="AV214" t="s">
        <v>237</v>
      </c>
      <c r="AW214" t="s">
        <v>87</v>
      </c>
      <c r="AX214" t="s">
        <v>88</v>
      </c>
      <c r="AY214" t="s">
        <v>89</v>
      </c>
      <c r="AZ214" t="s">
        <v>238</v>
      </c>
      <c r="BA214" t="s">
        <v>110</v>
      </c>
      <c r="BB214" s="22" t="s">
        <v>569</v>
      </c>
      <c r="BC214" t="s">
        <v>570</v>
      </c>
      <c r="BD214">
        <v>-0.08</v>
      </c>
      <c r="BE214">
        <v>-0.08</v>
      </c>
      <c r="BF214">
        <v>7.0000000000000007E-2</v>
      </c>
      <c r="BG214">
        <v>7.0000000000000007E-2</v>
      </c>
      <c r="BH214">
        <v>-0.09</v>
      </c>
      <c r="BI214">
        <v>-0.09</v>
      </c>
      <c r="BJ214">
        <v>0.12</v>
      </c>
      <c r="BK214">
        <v>0.12</v>
      </c>
      <c r="BL214">
        <v>10</v>
      </c>
      <c r="BR214">
        <v>0</v>
      </c>
      <c r="BS214">
        <v>0.25</v>
      </c>
      <c r="BT214">
        <v>0.5</v>
      </c>
      <c r="BU214">
        <v>0.75</v>
      </c>
      <c r="BV214">
        <v>0.9</v>
      </c>
    </row>
    <row r="215" spans="1:74" x14ac:dyDescent="0.25">
      <c r="A215" t="s">
        <v>74</v>
      </c>
      <c r="B215" t="s">
        <v>75</v>
      </c>
      <c r="C215">
        <v>9</v>
      </c>
      <c r="D215">
        <v>9</v>
      </c>
      <c r="E215">
        <v>287</v>
      </c>
      <c r="F215" t="s">
        <v>220</v>
      </c>
      <c r="G215" t="s">
        <v>221</v>
      </c>
      <c r="H215">
        <v>2017</v>
      </c>
      <c r="I215" t="s">
        <v>78</v>
      </c>
      <c r="J215" t="s">
        <v>79</v>
      </c>
      <c r="K215" t="s">
        <v>80</v>
      </c>
      <c r="L215">
        <v>70</v>
      </c>
      <c r="M215" t="s">
        <v>310</v>
      </c>
      <c r="N215" s="2">
        <v>70</v>
      </c>
      <c r="O215" s="2"/>
      <c r="P215" s="2"/>
      <c r="Q215" s="2"/>
      <c r="R215" s="2"/>
      <c r="S215" t="s">
        <v>82</v>
      </c>
      <c r="T215">
        <v>1.5</v>
      </c>
      <c r="U215">
        <v>1</v>
      </c>
      <c r="V215">
        <v>4.2</v>
      </c>
      <c r="W215">
        <v>0.9</v>
      </c>
      <c r="AS215">
        <v>60</v>
      </c>
      <c r="AU215" t="s">
        <v>223</v>
      </c>
      <c r="AV215" t="s">
        <v>237</v>
      </c>
      <c r="AW215" t="s">
        <v>87</v>
      </c>
      <c r="AX215" t="s">
        <v>88</v>
      </c>
      <c r="AY215" t="s">
        <v>89</v>
      </c>
      <c r="AZ215" t="s">
        <v>238</v>
      </c>
      <c r="BA215" t="s">
        <v>110</v>
      </c>
      <c r="BB215" s="22" t="s">
        <v>571</v>
      </c>
      <c r="BC215" t="s">
        <v>572</v>
      </c>
      <c r="BD215">
        <v>0.16</v>
      </c>
      <c r="BE215">
        <v>0.16</v>
      </c>
      <c r="BF215">
        <v>0.19</v>
      </c>
      <c r="BG215">
        <v>0.19</v>
      </c>
      <c r="BH215">
        <v>0.21</v>
      </c>
      <c r="BI215">
        <v>0.21</v>
      </c>
      <c r="BJ215">
        <v>0.18</v>
      </c>
      <c r="BK215">
        <v>0.18</v>
      </c>
      <c r="BL215">
        <v>10</v>
      </c>
      <c r="BR215">
        <v>0</v>
      </c>
      <c r="BS215">
        <v>0.25</v>
      </c>
      <c r="BT215">
        <v>0.5</v>
      </c>
      <c r="BU215">
        <v>0.75</v>
      </c>
      <c r="BV215">
        <v>0.9</v>
      </c>
    </row>
    <row r="216" spans="1:74" x14ac:dyDescent="0.25">
      <c r="A216" t="s">
        <v>74</v>
      </c>
      <c r="B216" t="s">
        <v>75</v>
      </c>
      <c r="C216">
        <v>9</v>
      </c>
      <c r="D216">
        <v>9</v>
      </c>
      <c r="E216">
        <v>288</v>
      </c>
      <c r="F216" t="s">
        <v>220</v>
      </c>
      <c r="G216" t="s">
        <v>221</v>
      </c>
      <c r="H216">
        <v>2017</v>
      </c>
      <c r="I216" t="s">
        <v>78</v>
      </c>
      <c r="J216" t="s">
        <v>79</v>
      </c>
      <c r="K216" t="s">
        <v>80</v>
      </c>
      <c r="L216">
        <v>70</v>
      </c>
      <c r="M216" t="s">
        <v>310</v>
      </c>
      <c r="N216" s="2">
        <v>70</v>
      </c>
      <c r="O216" s="2"/>
      <c r="P216" s="2"/>
      <c r="Q216" s="2"/>
      <c r="R216" s="2"/>
      <c r="S216" t="s">
        <v>82</v>
      </c>
      <c r="T216">
        <v>1.5</v>
      </c>
      <c r="U216">
        <v>1</v>
      </c>
      <c r="V216">
        <v>4.2</v>
      </c>
      <c r="W216">
        <v>0.9</v>
      </c>
      <c r="AS216">
        <v>60</v>
      </c>
      <c r="AU216" t="s">
        <v>223</v>
      </c>
      <c r="AV216" t="s">
        <v>237</v>
      </c>
      <c r="AW216" t="s">
        <v>87</v>
      </c>
      <c r="AX216" t="s">
        <v>88</v>
      </c>
      <c r="AY216" t="s">
        <v>89</v>
      </c>
      <c r="AZ216" t="s">
        <v>238</v>
      </c>
      <c r="BA216" t="s">
        <v>110</v>
      </c>
      <c r="BB216" s="22" t="s">
        <v>573</v>
      </c>
      <c r="BC216" t="s">
        <v>574</v>
      </c>
      <c r="BD216">
        <v>0.15</v>
      </c>
      <c r="BE216">
        <v>0.15</v>
      </c>
      <c r="BF216">
        <v>0.16</v>
      </c>
      <c r="BG216">
        <v>0.16</v>
      </c>
      <c r="BH216">
        <v>0.19</v>
      </c>
      <c r="BI216">
        <v>0.19</v>
      </c>
      <c r="BJ216">
        <v>0.19</v>
      </c>
      <c r="BK216">
        <v>0.19</v>
      </c>
      <c r="BL216">
        <v>10</v>
      </c>
      <c r="BR216">
        <v>0</v>
      </c>
      <c r="BS216">
        <v>0.25</v>
      </c>
      <c r="BT216">
        <v>0.5</v>
      </c>
      <c r="BU216">
        <v>0.75</v>
      </c>
      <c r="BV216">
        <v>0.9</v>
      </c>
    </row>
    <row r="217" spans="1:74" x14ac:dyDescent="0.25">
      <c r="A217" t="s">
        <v>74</v>
      </c>
      <c r="B217" t="s">
        <v>75</v>
      </c>
      <c r="C217">
        <v>9</v>
      </c>
      <c r="D217">
        <v>9</v>
      </c>
      <c r="E217">
        <v>289</v>
      </c>
      <c r="F217" t="s">
        <v>220</v>
      </c>
      <c r="G217" t="s">
        <v>221</v>
      </c>
      <c r="H217">
        <v>2017</v>
      </c>
      <c r="I217" t="s">
        <v>78</v>
      </c>
      <c r="J217" t="s">
        <v>79</v>
      </c>
      <c r="K217" t="s">
        <v>80</v>
      </c>
      <c r="L217">
        <v>70</v>
      </c>
      <c r="M217" t="s">
        <v>310</v>
      </c>
      <c r="N217" s="2">
        <v>70</v>
      </c>
      <c r="O217" s="2"/>
      <c r="P217" s="2"/>
      <c r="Q217" s="2"/>
      <c r="R217" s="2"/>
      <c r="S217" t="s">
        <v>82</v>
      </c>
      <c r="T217">
        <v>1.5</v>
      </c>
      <c r="U217">
        <v>1</v>
      </c>
      <c r="V217">
        <v>4.2</v>
      </c>
      <c r="W217">
        <v>0.9</v>
      </c>
      <c r="AS217">
        <v>60</v>
      </c>
      <c r="AU217" t="s">
        <v>223</v>
      </c>
      <c r="AV217" t="s">
        <v>237</v>
      </c>
      <c r="AW217" t="s">
        <v>87</v>
      </c>
      <c r="AX217" t="s">
        <v>88</v>
      </c>
      <c r="AY217" t="s">
        <v>89</v>
      </c>
      <c r="AZ217" t="s">
        <v>238</v>
      </c>
      <c r="BA217" t="s">
        <v>110</v>
      </c>
      <c r="BB217" s="22" t="s">
        <v>575</v>
      </c>
      <c r="BC217" t="s">
        <v>575</v>
      </c>
      <c r="BD217">
        <v>-0.89</v>
      </c>
      <c r="BE217">
        <v>-0.89</v>
      </c>
      <c r="BF217">
        <v>0.06</v>
      </c>
      <c r="BG217">
        <v>0.06</v>
      </c>
      <c r="BH217">
        <v>-0.75</v>
      </c>
      <c r="BI217">
        <v>-0.75</v>
      </c>
      <c r="BJ217">
        <v>0.03</v>
      </c>
      <c r="BK217">
        <v>0.03</v>
      </c>
      <c r="BL217">
        <v>10</v>
      </c>
      <c r="BR217">
        <v>0</v>
      </c>
      <c r="BS217">
        <v>0.25</v>
      </c>
      <c r="BT217">
        <v>0.5</v>
      </c>
      <c r="BU217">
        <v>0.75</v>
      </c>
      <c r="BV217">
        <v>0.9</v>
      </c>
    </row>
    <row r="218" spans="1:74" x14ac:dyDescent="0.25">
      <c r="A218" t="s">
        <v>74</v>
      </c>
      <c r="B218" t="s">
        <v>75</v>
      </c>
      <c r="C218">
        <v>9</v>
      </c>
      <c r="D218">
        <v>9</v>
      </c>
      <c r="E218">
        <v>290</v>
      </c>
      <c r="F218" t="s">
        <v>220</v>
      </c>
      <c r="G218" t="s">
        <v>221</v>
      </c>
      <c r="H218">
        <v>2017</v>
      </c>
      <c r="I218" t="s">
        <v>78</v>
      </c>
      <c r="J218" t="s">
        <v>79</v>
      </c>
      <c r="K218" t="s">
        <v>80</v>
      </c>
      <c r="L218">
        <v>70</v>
      </c>
      <c r="M218" t="s">
        <v>310</v>
      </c>
      <c r="N218" s="2">
        <v>70</v>
      </c>
      <c r="O218" s="2"/>
      <c r="P218" s="2"/>
      <c r="Q218" s="2"/>
      <c r="R218" s="2"/>
      <c r="S218" t="s">
        <v>82</v>
      </c>
      <c r="T218">
        <v>1.5</v>
      </c>
      <c r="U218">
        <v>1</v>
      </c>
      <c r="V218">
        <v>4.2</v>
      </c>
      <c r="W218">
        <v>0.9</v>
      </c>
      <c r="AS218">
        <v>60</v>
      </c>
      <c r="AU218" t="s">
        <v>223</v>
      </c>
      <c r="AV218" t="s">
        <v>237</v>
      </c>
      <c r="AW218" t="s">
        <v>87</v>
      </c>
      <c r="AX218" t="s">
        <v>88</v>
      </c>
      <c r="AY218" t="s">
        <v>89</v>
      </c>
      <c r="AZ218" t="s">
        <v>238</v>
      </c>
      <c r="BA218" t="s">
        <v>110</v>
      </c>
      <c r="BB218" s="22" t="s">
        <v>576</v>
      </c>
      <c r="BC218" t="s">
        <v>576</v>
      </c>
      <c r="BD218">
        <v>-0.68</v>
      </c>
      <c r="BE218">
        <v>-0.68</v>
      </c>
      <c r="BF218">
        <v>0.04</v>
      </c>
      <c r="BG218">
        <v>0.04</v>
      </c>
      <c r="BH218">
        <v>-0.71</v>
      </c>
      <c r="BI218">
        <v>-0.71</v>
      </c>
      <c r="BJ218">
        <v>0.08</v>
      </c>
      <c r="BK218">
        <v>0.08</v>
      </c>
      <c r="BL218">
        <v>10</v>
      </c>
      <c r="BR218">
        <v>0</v>
      </c>
      <c r="BS218">
        <v>0.25</v>
      </c>
      <c r="BT218">
        <v>0.5</v>
      </c>
      <c r="BU218">
        <v>0.75</v>
      </c>
      <c r="BV218">
        <v>0.9</v>
      </c>
    </row>
    <row r="219" spans="1:74" x14ac:dyDescent="0.25">
      <c r="A219" t="s">
        <v>74</v>
      </c>
      <c r="B219" t="s">
        <v>75</v>
      </c>
      <c r="C219">
        <v>9</v>
      </c>
      <c r="D219">
        <v>9</v>
      </c>
      <c r="E219">
        <v>291</v>
      </c>
      <c r="F219" t="s">
        <v>220</v>
      </c>
      <c r="G219" t="s">
        <v>221</v>
      </c>
      <c r="H219">
        <v>2017</v>
      </c>
      <c r="I219" t="s">
        <v>78</v>
      </c>
      <c r="J219" t="s">
        <v>79</v>
      </c>
      <c r="K219" t="s">
        <v>80</v>
      </c>
      <c r="L219">
        <v>70</v>
      </c>
      <c r="M219" t="s">
        <v>310</v>
      </c>
      <c r="N219" s="2">
        <v>70</v>
      </c>
      <c r="O219" s="2"/>
      <c r="P219" s="2"/>
      <c r="Q219" s="2"/>
      <c r="R219" s="2"/>
      <c r="S219" t="s">
        <v>82</v>
      </c>
      <c r="T219">
        <v>1.5</v>
      </c>
      <c r="U219">
        <v>1</v>
      </c>
      <c r="V219">
        <v>4.2</v>
      </c>
      <c r="W219">
        <v>0.9</v>
      </c>
      <c r="AS219">
        <v>60</v>
      </c>
      <c r="AU219" t="s">
        <v>223</v>
      </c>
      <c r="AV219" t="s">
        <v>237</v>
      </c>
      <c r="AW219" t="s">
        <v>87</v>
      </c>
      <c r="AX219" t="s">
        <v>88</v>
      </c>
      <c r="AY219" t="s">
        <v>89</v>
      </c>
      <c r="AZ219" t="s">
        <v>238</v>
      </c>
      <c r="BA219" t="s">
        <v>110</v>
      </c>
      <c r="BB219" s="22" t="s">
        <v>577</v>
      </c>
      <c r="BC219" t="s">
        <v>577</v>
      </c>
      <c r="BD219">
        <v>-0.2</v>
      </c>
      <c r="BE219">
        <v>-0.2</v>
      </c>
      <c r="BF219">
        <v>0.13</v>
      </c>
      <c r="BG219">
        <v>0.13</v>
      </c>
      <c r="BH219">
        <v>0.02</v>
      </c>
      <c r="BI219">
        <v>0.02</v>
      </c>
      <c r="BJ219">
        <v>0.09</v>
      </c>
      <c r="BK219">
        <v>0.09</v>
      </c>
      <c r="BL219">
        <v>10</v>
      </c>
      <c r="BQ219" t="s">
        <v>240</v>
      </c>
      <c r="BR219">
        <v>0</v>
      </c>
      <c r="BS219">
        <v>0.25</v>
      </c>
      <c r="BT219">
        <v>0.5</v>
      </c>
      <c r="BU219">
        <v>0.75</v>
      </c>
      <c r="BV219">
        <v>0.9</v>
      </c>
    </row>
    <row r="220" spans="1:74" x14ac:dyDescent="0.25">
      <c r="A220" t="s">
        <v>74</v>
      </c>
      <c r="B220" t="s">
        <v>75</v>
      </c>
      <c r="C220">
        <v>9</v>
      </c>
      <c r="D220">
        <v>9</v>
      </c>
      <c r="E220">
        <v>292</v>
      </c>
      <c r="F220" t="s">
        <v>220</v>
      </c>
      <c r="G220" t="s">
        <v>221</v>
      </c>
      <c r="H220">
        <v>2017</v>
      </c>
      <c r="I220" t="s">
        <v>78</v>
      </c>
      <c r="J220" t="s">
        <v>79</v>
      </c>
      <c r="K220" t="s">
        <v>80</v>
      </c>
      <c r="L220">
        <v>70</v>
      </c>
      <c r="M220" t="s">
        <v>310</v>
      </c>
      <c r="N220" s="2">
        <v>70</v>
      </c>
      <c r="O220" s="2"/>
      <c r="P220" s="2"/>
      <c r="Q220" s="2"/>
      <c r="R220" s="2"/>
      <c r="S220" t="s">
        <v>82</v>
      </c>
      <c r="T220">
        <v>1.5</v>
      </c>
      <c r="U220">
        <v>1</v>
      </c>
      <c r="V220">
        <v>4.2</v>
      </c>
      <c r="W220">
        <v>0.9</v>
      </c>
      <c r="AS220">
        <v>60</v>
      </c>
      <c r="AU220" t="s">
        <v>223</v>
      </c>
      <c r="AV220" t="s">
        <v>237</v>
      </c>
      <c r="AW220" t="s">
        <v>87</v>
      </c>
      <c r="AX220" t="s">
        <v>88</v>
      </c>
      <c r="AY220" t="s">
        <v>89</v>
      </c>
      <c r="AZ220" t="s">
        <v>238</v>
      </c>
      <c r="BA220" t="s">
        <v>110</v>
      </c>
      <c r="BB220" s="22" t="s">
        <v>578</v>
      </c>
      <c r="BC220" t="s">
        <v>578</v>
      </c>
      <c r="BD220">
        <v>0.09</v>
      </c>
      <c r="BE220">
        <v>0.09</v>
      </c>
      <c r="BF220">
        <v>0.06</v>
      </c>
      <c r="BG220">
        <v>0.06</v>
      </c>
      <c r="BH220">
        <v>7.0000000000000007E-2</v>
      </c>
      <c r="BI220">
        <v>7.0000000000000007E-2</v>
      </c>
      <c r="BJ220">
        <v>7.0000000000000007E-2</v>
      </c>
      <c r="BK220">
        <v>7.0000000000000007E-2</v>
      </c>
      <c r="BL220">
        <v>10</v>
      </c>
      <c r="BR220">
        <v>0</v>
      </c>
      <c r="BS220">
        <v>0.25</v>
      </c>
      <c r="BT220">
        <v>0.5</v>
      </c>
      <c r="BU220">
        <v>0.75</v>
      </c>
      <c r="BV220">
        <v>0.9</v>
      </c>
    </row>
    <row r="221" spans="1:74" x14ac:dyDescent="0.25">
      <c r="A221" t="s">
        <v>74</v>
      </c>
      <c r="B221" t="s">
        <v>75</v>
      </c>
      <c r="C221">
        <v>9</v>
      </c>
      <c r="D221">
        <v>9</v>
      </c>
      <c r="E221">
        <v>293</v>
      </c>
      <c r="F221" t="s">
        <v>220</v>
      </c>
      <c r="G221" t="s">
        <v>221</v>
      </c>
      <c r="H221">
        <v>2017</v>
      </c>
      <c r="I221" t="s">
        <v>78</v>
      </c>
      <c r="J221" t="s">
        <v>79</v>
      </c>
      <c r="K221" t="s">
        <v>80</v>
      </c>
      <c r="L221">
        <v>70</v>
      </c>
      <c r="M221" t="s">
        <v>310</v>
      </c>
      <c r="N221" s="2">
        <v>70</v>
      </c>
      <c r="O221" s="2"/>
      <c r="P221" s="2"/>
      <c r="Q221" s="2"/>
      <c r="R221" s="2"/>
      <c r="S221" t="s">
        <v>82</v>
      </c>
      <c r="T221">
        <v>1.5</v>
      </c>
      <c r="U221">
        <v>1</v>
      </c>
      <c r="V221">
        <v>4.2</v>
      </c>
      <c r="W221">
        <v>0.9</v>
      </c>
      <c r="AS221">
        <v>60</v>
      </c>
      <c r="AU221" t="s">
        <v>223</v>
      </c>
      <c r="AV221" t="s">
        <v>237</v>
      </c>
      <c r="AW221" t="s">
        <v>87</v>
      </c>
      <c r="AX221" t="s">
        <v>88</v>
      </c>
      <c r="AY221" t="s">
        <v>89</v>
      </c>
      <c r="AZ221" t="s">
        <v>238</v>
      </c>
      <c r="BA221" t="s">
        <v>110</v>
      </c>
      <c r="BB221" s="22" t="s">
        <v>579</v>
      </c>
      <c r="BC221" t="s">
        <v>580</v>
      </c>
      <c r="BD221">
        <v>-0.99</v>
      </c>
      <c r="BE221">
        <v>-0.99</v>
      </c>
      <c r="BF221">
        <v>0.6</v>
      </c>
      <c r="BG221">
        <v>0.6</v>
      </c>
      <c r="BH221">
        <v>-1.24</v>
      </c>
      <c r="BI221">
        <v>-1.24</v>
      </c>
      <c r="BJ221">
        <v>0.3</v>
      </c>
      <c r="BK221">
        <v>0.3</v>
      </c>
      <c r="BL221">
        <v>10</v>
      </c>
      <c r="BR221">
        <v>0</v>
      </c>
      <c r="BS221">
        <v>0.25</v>
      </c>
      <c r="BT221">
        <v>0.5</v>
      </c>
      <c r="BU221">
        <v>0.75</v>
      </c>
      <c r="BV221">
        <v>0.9</v>
      </c>
    </row>
    <row r="222" spans="1:74" x14ac:dyDescent="0.25">
      <c r="A222" t="s">
        <v>74</v>
      </c>
      <c r="B222" t="s">
        <v>75</v>
      </c>
      <c r="C222">
        <v>9</v>
      </c>
      <c r="D222">
        <v>9</v>
      </c>
      <c r="E222">
        <v>294</v>
      </c>
      <c r="F222" t="s">
        <v>220</v>
      </c>
      <c r="G222" t="s">
        <v>221</v>
      </c>
      <c r="H222">
        <v>2017</v>
      </c>
      <c r="I222" t="s">
        <v>78</v>
      </c>
      <c r="J222" t="s">
        <v>79</v>
      </c>
      <c r="K222" t="s">
        <v>80</v>
      </c>
      <c r="L222">
        <v>70</v>
      </c>
      <c r="M222" t="s">
        <v>310</v>
      </c>
      <c r="N222" s="2">
        <v>70</v>
      </c>
      <c r="O222" s="2"/>
      <c r="P222" s="2"/>
      <c r="Q222" s="2"/>
      <c r="R222" s="2"/>
      <c r="S222" t="s">
        <v>82</v>
      </c>
      <c r="T222">
        <v>1.5</v>
      </c>
      <c r="U222">
        <v>1</v>
      </c>
      <c r="V222">
        <v>4.2</v>
      </c>
      <c r="W222">
        <v>0.9</v>
      </c>
      <c r="AS222">
        <v>60</v>
      </c>
      <c r="AU222" t="s">
        <v>223</v>
      </c>
      <c r="AV222" t="s">
        <v>237</v>
      </c>
      <c r="AW222" t="s">
        <v>87</v>
      </c>
      <c r="AX222" t="s">
        <v>88</v>
      </c>
      <c r="AY222" t="s">
        <v>89</v>
      </c>
      <c r="AZ222" t="s">
        <v>238</v>
      </c>
      <c r="BA222" t="s">
        <v>110</v>
      </c>
      <c r="BB222" t="s">
        <v>581</v>
      </c>
      <c r="BC222" t="s">
        <v>582</v>
      </c>
      <c r="BD222">
        <v>-0.72</v>
      </c>
      <c r="BE222">
        <v>-0.72</v>
      </c>
      <c r="BF222">
        <v>0.2</v>
      </c>
      <c r="BG222">
        <v>0.2</v>
      </c>
      <c r="BH222">
        <v>-0.88</v>
      </c>
      <c r="BI222">
        <v>-0.88</v>
      </c>
      <c r="BJ222">
        <v>0.7</v>
      </c>
      <c r="BK222">
        <v>0.7</v>
      </c>
      <c r="BL222">
        <v>10</v>
      </c>
      <c r="BR222">
        <v>0</v>
      </c>
      <c r="BS222">
        <v>0.25</v>
      </c>
      <c r="BT222">
        <v>0.5</v>
      </c>
      <c r="BU222">
        <v>0.75</v>
      </c>
      <c r="BV222">
        <v>0.9</v>
      </c>
    </row>
    <row r="223" spans="1:74" x14ac:dyDescent="0.25">
      <c r="A223" t="s">
        <v>74</v>
      </c>
      <c r="B223" t="s">
        <v>75</v>
      </c>
      <c r="C223">
        <v>9</v>
      </c>
      <c r="D223">
        <v>9</v>
      </c>
      <c r="E223">
        <v>295</v>
      </c>
      <c r="F223" t="s">
        <v>220</v>
      </c>
      <c r="G223" t="s">
        <v>221</v>
      </c>
      <c r="H223">
        <v>2017</v>
      </c>
      <c r="I223" t="s">
        <v>78</v>
      </c>
      <c r="J223" t="s">
        <v>79</v>
      </c>
      <c r="K223" t="s">
        <v>80</v>
      </c>
      <c r="L223">
        <v>70</v>
      </c>
      <c r="M223" t="s">
        <v>310</v>
      </c>
      <c r="N223" s="2">
        <v>70</v>
      </c>
      <c r="O223" s="2"/>
      <c r="P223" s="2"/>
      <c r="Q223" s="2"/>
      <c r="R223" s="2"/>
      <c r="S223" t="s">
        <v>82</v>
      </c>
      <c r="T223">
        <v>1.5</v>
      </c>
      <c r="U223">
        <v>1</v>
      </c>
      <c r="V223">
        <v>4.2</v>
      </c>
      <c r="W223">
        <v>0.9</v>
      </c>
      <c r="AS223">
        <v>60</v>
      </c>
      <c r="AU223" t="s">
        <v>223</v>
      </c>
      <c r="AV223" t="s">
        <v>237</v>
      </c>
      <c r="AW223" t="s">
        <v>87</v>
      </c>
      <c r="AX223" t="s">
        <v>88</v>
      </c>
      <c r="AY223" t="s">
        <v>89</v>
      </c>
      <c r="AZ223" t="s">
        <v>238</v>
      </c>
      <c r="BA223" t="s">
        <v>110</v>
      </c>
      <c r="BB223" t="s">
        <v>583</v>
      </c>
      <c r="BC223" t="s">
        <v>584</v>
      </c>
      <c r="BD223">
        <v>0.11</v>
      </c>
      <c r="BE223">
        <v>0.11</v>
      </c>
      <c r="BF223">
        <v>0.06</v>
      </c>
      <c r="BG223">
        <v>0.06</v>
      </c>
      <c r="BH223">
        <v>0.11</v>
      </c>
      <c r="BI223">
        <v>0.11</v>
      </c>
      <c r="BJ223">
        <v>0.3</v>
      </c>
      <c r="BK223">
        <v>0.3</v>
      </c>
      <c r="BL223">
        <v>10</v>
      </c>
      <c r="BR223">
        <v>0</v>
      </c>
      <c r="BS223">
        <v>0.25</v>
      </c>
      <c r="BT223">
        <v>0.5</v>
      </c>
      <c r="BU223">
        <v>0.75</v>
      </c>
      <c r="BV223">
        <v>0.9</v>
      </c>
    </row>
    <row r="224" spans="1:74" x14ac:dyDescent="0.25">
      <c r="A224" t="s">
        <v>74</v>
      </c>
      <c r="B224" t="s">
        <v>75</v>
      </c>
      <c r="C224">
        <v>9</v>
      </c>
      <c r="D224">
        <v>9</v>
      </c>
      <c r="E224">
        <v>296</v>
      </c>
      <c r="F224" t="s">
        <v>220</v>
      </c>
      <c r="G224" t="s">
        <v>221</v>
      </c>
      <c r="H224">
        <v>2017</v>
      </c>
      <c r="I224" t="s">
        <v>78</v>
      </c>
      <c r="J224" t="s">
        <v>79</v>
      </c>
      <c r="K224" t="s">
        <v>80</v>
      </c>
      <c r="L224">
        <v>70</v>
      </c>
      <c r="M224" t="s">
        <v>310</v>
      </c>
      <c r="N224" s="2">
        <v>70</v>
      </c>
      <c r="O224" s="2"/>
      <c r="P224" s="2"/>
      <c r="Q224" s="2"/>
      <c r="R224" s="2"/>
      <c r="S224" t="s">
        <v>82</v>
      </c>
      <c r="T224">
        <v>1.5</v>
      </c>
      <c r="U224">
        <v>1</v>
      </c>
      <c r="V224">
        <v>4.2</v>
      </c>
      <c r="W224">
        <v>0.9</v>
      </c>
      <c r="AS224">
        <v>60</v>
      </c>
      <c r="AU224" t="s">
        <v>223</v>
      </c>
      <c r="AV224" t="s">
        <v>237</v>
      </c>
      <c r="AW224" t="s">
        <v>87</v>
      </c>
      <c r="AX224" t="s">
        <v>88</v>
      </c>
      <c r="AY224" t="s">
        <v>89</v>
      </c>
      <c r="AZ224" t="s">
        <v>238</v>
      </c>
      <c r="BA224" t="s">
        <v>110</v>
      </c>
      <c r="BB224" t="s">
        <v>585</v>
      </c>
      <c r="BC224" t="s">
        <v>586</v>
      </c>
      <c r="BD224">
        <v>0.14000000000000001</v>
      </c>
      <c r="BE224">
        <v>0.14000000000000001</v>
      </c>
      <c r="BF224">
        <v>0.3</v>
      </c>
      <c r="BG224">
        <v>0.3</v>
      </c>
      <c r="BH224">
        <v>0.11</v>
      </c>
      <c r="BI224">
        <v>0.11</v>
      </c>
      <c r="BJ224">
        <v>0.05</v>
      </c>
      <c r="BK224">
        <v>0.05</v>
      </c>
      <c r="BL224">
        <v>10</v>
      </c>
      <c r="BR224">
        <v>0</v>
      </c>
      <c r="BS224">
        <v>0.25</v>
      </c>
      <c r="BT224">
        <v>0.5</v>
      </c>
      <c r="BU224">
        <v>0.75</v>
      </c>
      <c r="BV224">
        <v>0.9</v>
      </c>
    </row>
    <row r="225" spans="1:74" x14ac:dyDescent="0.25">
      <c r="A225" t="s">
        <v>74</v>
      </c>
      <c r="B225" t="s">
        <v>75</v>
      </c>
      <c r="C225">
        <v>9</v>
      </c>
      <c r="D225">
        <v>9</v>
      </c>
      <c r="E225">
        <v>297</v>
      </c>
      <c r="F225" t="s">
        <v>220</v>
      </c>
      <c r="G225" t="s">
        <v>221</v>
      </c>
      <c r="H225">
        <v>2017</v>
      </c>
      <c r="I225" t="s">
        <v>78</v>
      </c>
      <c r="J225" t="s">
        <v>79</v>
      </c>
      <c r="K225" t="s">
        <v>80</v>
      </c>
      <c r="L225">
        <v>70</v>
      </c>
      <c r="M225" t="s">
        <v>310</v>
      </c>
      <c r="N225" s="2">
        <v>70</v>
      </c>
      <c r="O225" s="2"/>
      <c r="P225" s="2"/>
      <c r="Q225" s="2"/>
      <c r="R225" s="2"/>
      <c r="S225" t="s">
        <v>82</v>
      </c>
      <c r="T225">
        <v>1.5</v>
      </c>
      <c r="U225">
        <v>1</v>
      </c>
      <c r="V225">
        <v>4.2</v>
      </c>
      <c r="W225">
        <v>0.9</v>
      </c>
      <c r="AS225">
        <v>60</v>
      </c>
      <c r="AU225" t="s">
        <v>223</v>
      </c>
      <c r="AV225" t="s">
        <v>237</v>
      </c>
      <c r="AW225" t="s">
        <v>87</v>
      </c>
      <c r="AX225" t="s">
        <v>88</v>
      </c>
      <c r="AY225" t="s">
        <v>89</v>
      </c>
      <c r="AZ225" t="s">
        <v>238</v>
      </c>
      <c r="BA225" t="s">
        <v>110</v>
      </c>
      <c r="BB225" s="22" t="s">
        <v>587</v>
      </c>
      <c r="BC225" t="s">
        <v>588</v>
      </c>
      <c r="BD225">
        <v>-0.51</v>
      </c>
      <c r="BE225">
        <v>-0.51</v>
      </c>
      <c r="BF225">
        <v>0.09</v>
      </c>
      <c r="BG225">
        <v>0.09</v>
      </c>
      <c r="BH225">
        <v>-0.47</v>
      </c>
      <c r="BI225">
        <v>-0.47</v>
      </c>
      <c r="BJ225">
        <v>0.09</v>
      </c>
      <c r="BK225">
        <v>0.09</v>
      </c>
      <c r="BL225">
        <v>10</v>
      </c>
      <c r="BR225">
        <v>0</v>
      </c>
      <c r="BS225">
        <v>0.25</v>
      </c>
      <c r="BT225">
        <v>0.5</v>
      </c>
      <c r="BU225">
        <v>0.75</v>
      </c>
      <c r="BV225">
        <v>0.9</v>
      </c>
    </row>
    <row r="226" spans="1:74" x14ac:dyDescent="0.25">
      <c r="A226" t="s">
        <v>74</v>
      </c>
      <c r="B226" t="s">
        <v>75</v>
      </c>
      <c r="C226">
        <v>9</v>
      </c>
      <c r="D226">
        <v>9</v>
      </c>
      <c r="E226">
        <v>298</v>
      </c>
      <c r="F226" t="s">
        <v>220</v>
      </c>
      <c r="G226" t="s">
        <v>221</v>
      </c>
      <c r="H226">
        <v>2017</v>
      </c>
      <c r="I226" t="s">
        <v>78</v>
      </c>
      <c r="J226" t="s">
        <v>79</v>
      </c>
      <c r="K226" t="s">
        <v>80</v>
      </c>
      <c r="L226">
        <v>70</v>
      </c>
      <c r="M226" t="s">
        <v>310</v>
      </c>
      <c r="N226" s="2">
        <v>70</v>
      </c>
      <c r="O226" s="2"/>
      <c r="P226" s="2"/>
      <c r="Q226" s="2"/>
      <c r="R226" s="2"/>
      <c r="S226" t="s">
        <v>82</v>
      </c>
      <c r="T226">
        <v>1.5</v>
      </c>
      <c r="U226">
        <v>1</v>
      </c>
      <c r="V226">
        <v>4.2</v>
      </c>
      <c r="W226">
        <v>0.9</v>
      </c>
      <c r="AS226">
        <v>60</v>
      </c>
      <c r="AU226" t="s">
        <v>223</v>
      </c>
      <c r="AV226" t="s">
        <v>237</v>
      </c>
      <c r="AW226" t="s">
        <v>87</v>
      </c>
      <c r="AX226" t="s">
        <v>88</v>
      </c>
      <c r="AY226" t="s">
        <v>89</v>
      </c>
      <c r="AZ226" t="s">
        <v>238</v>
      </c>
      <c r="BA226" t="s">
        <v>110</v>
      </c>
      <c r="BB226" t="s">
        <v>589</v>
      </c>
      <c r="BC226" t="s">
        <v>590</v>
      </c>
      <c r="BD226">
        <v>-0.44</v>
      </c>
      <c r="BE226">
        <v>-0.44</v>
      </c>
      <c r="BF226">
        <v>0.1</v>
      </c>
      <c r="BG226">
        <v>0.1</v>
      </c>
      <c r="BH226">
        <v>-0.56000000000000005</v>
      </c>
      <c r="BI226">
        <v>-0.56000000000000005</v>
      </c>
      <c r="BJ226">
        <v>0.15</v>
      </c>
      <c r="BK226">
        <v>0.15</v>
      </c>
      <c r="BL226">
        <v>10</v>
      </c>
      <c r="BQ226" t="s">
        <v>240</v>
      </c>
      <c r="BR226">
        <v>0</v>
      </c>
      <c r="BS226">
        <v>0.25</v>
      </c>
      <c r="BT226">
        <v>0.5</v>
      </c>
      <c r="BU226">
        <v>0.75</v>
      </c>
      <c r="BV226">
        <v>0.9</v>
      </c>
    </row>
    <row r="227" spans="1:74" x14ac:dyDescent="0.25">
      <c r="A227" t="s">
        <v>74</v>
      </c>
      <c r="B227" t="s">
        <v>75</v>
      </c>
      <c r="C227">
        <v>9</v>
      </c>
      <c r="D227">
        <v>9</v>
      </c>
      <c r="E227">
        <v>299</v>
      </c>
      <c r="F227" t="s">
        <v>220</v>
      </c>
      <c r="G227" t="s">
        <v>221</v>
      </c>
      <c r="H227">
        <v>2017</v>
      </c>
      <c r="I227" t="s">
        <v>78</v>
      </c>
      <c r="J227" t="s">
        <v>79</v>
      </c>
      <c r="K227" t="s">
        <v>80</v>
      </c>
      <c r="L227">
        <v>70</v>
      </c>
      <c r="M227" t="s">
        <v>310</v>
      </c>
      <c r="N227" s="2">
        <v>70</v>
      </c>
      <c r="O227" s="2"/>
      <c r="P227" s="2"/>
      <c r="Q227" s="2"/>
      <c r="R227" s="2"/>
      <c r="S227" t="s">
        <v>82</v>
      </c>
      <c r="T227">
        <v>1.5</v>
      </c>
      <c r="U227">
        <v>1</v>
      </c>
      <c r="V227">
        <v>4.2</v>
      </c>
      <c r="W227">
        <v>0.9</v>
      </c>
      <c r="AS227">
        <v>60</v>
      </c>
      <c r="AU227" t="s">
        <v>223</v>
      </c>
      <c r="AV227" t="s">
        <v>237</v>
      </c>
      <c r="AW227" t="s">
        <v>87</v>
      </c>
      <c r="AX227" t="s">
        <v>88</v>
      </c>
      <c r="AY227" t="s">
        <v>89</v>
      </c>
      <c r="AZ227" t="s">
        <v>238</v>
      </c>
      <c r="BA227" t="s">
        <v>110</v>
      </c>
      <c r="BB227" t="s">
        <v>241</v>
      </c>
      <c r="BC227" t="s">
        <v>241</v>
      </c>
      <c r="BD227">
        <v>1.92</v>
      </c>
      <c r="BE227">
        <v>1.92</v>
      </c>
      <c r="BF227">
        <v>0.5</v>
      </c>
      <c r="BG227">
        <v>0.5</v>
      </c>
      <c r="BH227">
        <v>1.56</v>
      </c>
      <c r="BI227">
        <v>1.56</v>
      </c>
      <c r="BJ227">
        <v>0.5</v>
      </c>
      <c r="BK227">
        <v>0.5</v>
      </c>
      <c r="BL227">
        <v>10</v>
      </c>
      <c r="BQ227" t="s">
        <v>240</v>
      </c>
      <c r="BR227">
        <v>0</v>
      </c>
      <c r="BS227">
        <v>0.25</v>
      </c>
      <c r="BT227">
        <v>0.5</v>
      </c>
      <c r="BU227">
        <v>0.75</v>
      </c>
      <c r="BV227">
        <v>0.9</v>
      </c>
    </row>
    <row r="228" spans="1:74" x14ac:dyDescent="0.25">
      <c r="A228" t="s">
        <v>74</v>
      </c>
      <c r="B228" t="s">
        <v>75</v>
      </c>
      <c r="C228">
        <v>9</v>
      </c>
      <c r="D228">
        <v>9</v>
      </c>
      <c r="E228">
        <v>300</v>
      </c>
      <c r="F228" t="s">
        <v>220</v>
      </c>
      <c r="G228" t="s">
        <v>221</v>
      </c>
      <c r="H228">
        <v>2017</v>
      </c>
      <c r="I228" t="s">
        <v>78</v>
      </c>
      <c r="J228" t="s">
        <v>79</v>
      </c>
      <c r="K228" t="s">
        <v>80</v>
      </c>
      <c r="L228">
        <v>70</v>
      </c>
      <c r="M228" t="s">
        <v>310</v>
      </c>
      <c r="N228" s="2">
        <v>70</v>
      </c>
      <c r="O228" s="2"/>
      <c r="P228" s="2"/>
      <c r="Q228" s="2"/>
      <c r="R228" s="2"/>
      <c r="S228" t="s">
        <v>82</v>
      </c>
      <c r="T228">
        <v>1.5</v>
      </c>
      <c r="U228">
        <v>1</v>
      </c>
      <c r="V228">
        <v>4.2</v>
      </c>
      <c r="W228">
        <v>0.9</v>
      </c>
      <c r="AS228">
        <v>60</v>
      </c>
      <c r="AU228" t="s">
        <v>223</v>
      </c>
      <c r="AV228" t="s">
        <v>237</v>
      </c>
      <c r="AW228" t="s">
        <v>87</v>
      </c>
      <c r="AX228" t="s">
        <v>88</v>
      </c>
      <c r="AY228" t="s">
        <v>89</v>
      </c>
      <c r="AZ228" t="s">
        <v>238</v>
      </c>
      <c r="BA228" t="s">
        <v>110</v>
      </c>
      <c r="BB228" s="22" t="s">
        <v>591</v>
      </c>
      <c r="BC228" t="s">
        <v>591</v>
      </c>
      <c r="BD228">
        <v>1.72</v>
      </c>
      <c r="BE228">
        <v>1.72</v>
      </c>
      <c r="BF228">
        <v>0.7</v>
      </c>
      <c r="BG228">
        <v>0.7</v>
      </c>
      <c r="BH228">
        <v>1.74</v>
      </c>
      <c r="BI228">
        <v>1.74</v>
      </c>
      <c r="BJ228">
        <v>0.8</v>
      </c>
      <c r="BK228">
        <v>0.8</v>
      </c>
      <c r="BL228">
        <v>10</v>
      </c>
      <c r="BR228">
        <v>0</v>
      </c>
      <c r="BS228">
        <v>0.25</v>
      </c>
      <c r="BT228">
        <v>0.5</v>
      </c>
      <c r="BU228">
        <v>0.75</v>
      </c>
      <c r="BV228">
        <v>0.9</v>
      </c>
    </row>
    <row r="229" spans="1:74" x14ac:dyDescent="0.25">
      <c r="A229" t="s">
        <v>74</v>
      </c>
      <c r="B229" t="s">
        <v>75</v>
      </c>
      <c r="C229">
        <v>9</v>
      </c>
      <c r="D229">
        <v>9</v>
      </c>
      <c r="E229">
        <v>301</v>
      </c>
      <c r="F229" t="s">
        <v>220</v>
      </c>
      <c r="G229" t="s">
        <v>221</v>
      </c>
      <c r="H229">
        <v>2017</v>
      </c>
      <c r="I229" t="s">
        <v>78</v>
      </c>
      <c r="J229" t="s">
        <v>79</v>
      </c>
      <c r="K229" t="s">
        <v>80</v>
      </c>
      <c r="L229">
        <v>70</v>
      </c>
      <c r="M229" t="s">
        <v>310</v>
      </c>
      <c r="N229" s="2">
        <v>70</v>
      </c>
      <c r="O229" s="2"/>
      <c r="P229" s="2"/>
      <c r="Q229" s="2"/>
      <c r="R229" s="2"/>
      <c r="S229" t="s">
        <v>82</v>
      </c>
      <c r="T229">
        <v>1.5</v>
      </c>
      <c r="U229">
        <v>1</v>
      </c>
      <c r="V229">
        <v>4.2</v>
      </c>
      <c r="W229">
        <v>0.9</v>
      </c>
      <c r="AS229">
        <v>60</v>
      </c>
      <c r="AU229" t="s">
        <v>223</v>
      </c>
      <c r="AV229" t="s">
        <v>237</v>
      </c>
      <c r="AW229" t="s">
        <v>87</v>
      </c>
      <c r="AX229" t="s">
        <v>88</v>
      </c>
      <c r="AY229" t="s">
        <v>89</v>
      </c>
      <c r="AZ229" t="s">
        <v>238</v>
      </c>
      <c r="BA229" t="s">
        <v>110</v>
      </c>
      <c r="BB229" t="s">
        <v>592</v>
      </c>
      <c r="BC229" t="s">
        <v>593</v>
      </c>
      <c r="BD229">
        <v>0.21</v>
      </c>
      <c r="BE229">
        <v>0.21</v>
      </c>
      <c r="BF229">
        <v>0.03</v>
      </c>
      <c r="BG229">
        <v>0.03</v>
      </c>
      <c r="BH229">
        <v>0.18</v>
      </c>
      <c r="BI229">
        <v>0.18</v>
      </c>
      <c r="BJ229">
        <v>0.04</v>
      </c>
      <c r="BK229">
        <v>0.04</v>
      </c>
      <c r="BL229">
        <v>10</v>
      </c>
      <c r="BR229">
        <v>0</v>
      </c>
      <c r="BS229">
        <v>0.25</v>
      </c>
      <c r="BT229">
        <v>0.5</v>
      </c>
      <c r="BU229">
        <v>0.75</v>
      </c>
      <c r="BV229">
        <v>0.9</v>
      </c>
    </row>
    <row r="230" spans="1:74" x14ac:dyDescent="0.25">
      <c r="A230" t="s">
        <v>74</v>
      </c>
      <c r="B230" t="s">
        <v>75</v>
      </c>
      <c r="C230">
        <v>9</v>
      </c>
      <c r="D230">
        <v>9</v>
      </c>
      <c r="E230">
        <v>302</v>
      </c>
      <c r="F230" t="s">
        <v>220</v>
      </c>
      <c r="G230" t="s">
        <v>221</v>
      </c>
      <c r="H230">
        <v>2017</v>
      </c>
      <c r="I230" t="s">
        <v>78</v>
      </c>
      <c r="J230" t="s">
        <v>79</v>
      </c>
      <c r="K230" t="s">
        <v>80</v>
      </c>
      <c r="L230">
        <v>70</v>
      </c>
      <c r="M230" t="s">
        <v>310</v>
      </c>
      <c r="N230" s="2">
        <v>70</v>
      </c>
      <c r="O230" s="2"/>
      <c r="P230" s="2"/>
      <c r="Q230" s="2"/>
      <c r="R230" s="2"/>
      <c r="S230" t="s">
        <v>82</v>
      </c>
      <c r="T230">
        <v>1.5</v>
      </c>
      <c r="U230">
        <v>1</v>
      </c>
      <c r="V230">
        <v>4.2</v>
      </c>
      <c r="W230">
        <v>0.9</v>
      </c>
      <c r="AS230">
        <v>60</v>
      </c>
      <c r="AU230" t="s">
        <v>223</v>
      </c>
      <c r="AV230" t="s">
        <v>237</v>
      </c>
      <c r="AW230" t="s">
        <v>87</v>
      </c>
      <c r="AX230" t="s">
        <v>88</v>
      </c>
      <c r="AY230" t="s">
        <v>89</v>
      </c>
      <c r="AZ230" t="s">
        <v>238</v>
      </c>
      <c r="BA230" t="s">
        <v>110</v>
      </c>
      <c r="BB230" s="22" t="s">
        <v>594</v>
      </c>
      <c r="BC230" t="s">
        <v>595</v>
      </c>
      <c r="BD230">
        <v>0.13</v>
      </c>
      <c r="BE230">
        <v>0.13</v>
      </c>
      <c r="BF230">
        <v>0.08</v>
      </c>
      <c r="BG230">
        <v>0.08</v>
      </c>
      <c r="BH230">
        <v>0.23</v>
      </c>
      <c r="BI230">
        <v>0.23</v>
      </c>
      <c r="BJ230">
        <v>0.03</v>
      </c>
      <c r="BK230">
        <v>0.03</v>
      </c>
      <c r="BL230">
        <v>10</v>
      </c>
      <c r="BQ230" t="s">
        <v>240</v>
      </c>
      <c r="BR230">
        <v>0</v>
      </c>
      <c r="BS230">
        <v>0.25</v>
      </c>
      <c r="BT230">
        <v>0.5</v>
      </c>
      <c r="BU230">
        <v>0.75</v>
      </c>
      <c r="BV230">
        <v>0.9</v>
      </c>
    </row>
    <row r="231" spans="1:74" x14ac:dyDescent="0.25">
      <c r="A231" t="s">
        <v>74</v>
      </c>
      <c r="B231" t="s">
        <v>75</v>
      </c>
      <c r="C231">
        <v>10</v>
      </c>
      <c r="D231">
        <v>10</v>
      </c>
      <c r="E231">
        <v>311</v>
      </c>
      <c r="F231" t="s">
        <v>236</v>
      </c>
      <c r="G231" t="s">
        <v>221</v>
      </c>
      <c r="H231">
        <v>2018</v>
      </c>
      <c r="I231" t="s">
        <v>78</v>
      </c>
      <c r="J231" t="s">
        <v>79</v>
      </c>
      <c r="K231" t="s">
        <v>80</v>
      </c>
      <c r="L231">
        <v>71.599999999999994</v>
      </c>
      <c r="N231" s="2">
        <v>78.599999999999994</v>
      </c>
      <c r="O231" s="2">
        <v>0.68</v>
      </c>
      <c r="P231" s="2"/>
      <c r="Q231" s="2"/>
      <c r="R231" s="2"/>
      <c r="S231" t="s">
        <v>82</v>
      </c>
      <c r="T231">
        <v>1.07</v>
      </c>
      <c r="V231">
        <v>2.48</v>
      </c>
      <c r="AS231">
        <v>30</v>
      </c>
      <c r="AU231" t="s">
        <v>223</v>
      </c>
      <c r="AV231" t="s">
        <v>224</v>
      </c>
      <c r="AW231" t="s">
        <v>137</v>
      </c>
      <c r="AX231" t="s">
        <v>88</v>
      </c>
      <c r="AY231" t="s">
        <v>89</v>
      </c>
      <c r="AZ231" t="s">
        <v>238</v>
      </c>
      <c r="BA231" t="s">
        <v>110</v>
      </c>
      <c r="BB231" s="22" t="s">
        <v>239</v>
      </c>
      <c r="BC231" t="s">
        <v>239</v>
      </c>
      <c r="BD231">
        <v>-4.88</v>
      </c>
      <c r="BE231">
        <v>-4.88</v>
      </c>
      <c r="BF231">
        <v>0.46</v>
      </c>
      <c r="BG231">
        <v>0.46</v>
      </c>
      <c r="BH231">
        <v>-3.73</v>
      </c>
      <c r="BI231">
        <v>-3.73</v>
      </c>
      <c r="BJ231">
        <v>0.49</v>
      </c>
      <c r="BK231">
        <v>0.49</v>
      </c>
      <c r="BL231">
        <v>15</v>
      </c>
      <c r="BQ231" t="s">
        <v>240</v>
      </c>
      <c r="BR231">
        <v>0</v>
      </c>
      <c r="BS231">
        <v>0.25</v>
      </c>
      <c r="BT231">
        <v>0.5</v>
      </c>
      <c r="BU231">
        <v>0.75</v>
      </c>
      <c r="BV231">
        <v>0.9</v>
      </c>
    </row>
    <row r="232" spans="1:74" x14ac:dyDescent="0.25">
      <c r="A232" t="s">
        <v>74</v>
      </c>
      <c r="B232" t="s">
        <v>75</v>
      </c>
      <c r="C232">
        <v>10</v>
      </c>
      <c r="D232">
        <v>10</v>
      </c>
      <c r="E232">
        <v>312</v>
      </c>
      <c r="F232" t="s">
        <v>236</v>
      </c>
      <c r="G232" t="s">
        <v>221</v>
      </c>
      <c r="H232">
        <v>2018</v>
      </c>
      <c r="I232" t="s">
        <v>78</v>
      </c>
      <c r="J232" t="s">
        <v>79</v>
      </c>
      <c r="K232" t="s">
        <v>80</v>
      </c>
      <c r="L232">
        <v>71.599999999999994</v>
      </c>
      <c r="N232" s="2">
        <v>78.599999999999994</v>
      </c>
      <c r="O232" s="2">
        <v>0.68</v>
      </c>
      <c r="P232" s="2"/>
      <c r="Q232" s="2"/>
      <c r="R232" s="2"/>
      <c r="S232" t="s">
        <v>82</v>
      </c>
      <c r="T232">
        <v>1.07</v>
      </c>
      <c r="V232">
        <v>2.48</v>
      </c>
      <c r="AS232">
        <v>30</v>
      </c>
      <c r="AU232" t="s">
        <v>223</v>
      </c>
      <c r="AV232" t="s">
        <v>224</v>
      </c>
      <c r="AW232" t="s">
        <v>137</v>
      </c>
      <c r="AX232" t="s">
        <v>88</v>
      </c>
      <c r="AY232" t="s">
        <v>89</v>
      </c>
      <c r="AZ232" t="s">
        <v>238</v>
      </c>
      <c r="BA232" t="s">
        <v>110</v>
      </c>
      <c r="BB232" s="22" t="s">
        <v>409</v>
      </c>
      <c r="BC232" t="s">
        <v>409</v>
      </c>
      <c r="BD232">
        <v>-3.22</v>
      </c>
      <c r="BE232">
        <v>-3.22</v>
      </c>
      <c r="BF232">
        <v>0.53</v>
      </c>
      <c r="BG232">
        <v>0.53</v>
      </c>
      <c r="BH232">
        <v>-3.13</v>
      </c>
      <c r="BI232">
        <v>-3.13</v>
      </c>
      <c r="BJ232">
        <v>0.43</v>
      </c>
      <c r="BK232">
        <v>0.43</v>
      </c>
      <c r="BL232">
        <v>15</v>
      </c>
      <c r="BR232">
        <v>0</v>
      </c>
      <c r="BS232">
        <v>0.25</v>
      </c>
      <c r="BT232">
        <v>0.5</v>
      </c>
      <c r="BU232">
        <v>0.75</v>
      </c>
      <c r="BV232">
        <v>0.9</v>
      </c>
    </row>
    <row r="233" spans="1:74" x14ac:dyDescent="0.25">
      <c r="A233" t="s">
        <v>74</v>
      </c>
      <c r="B233" t="s">
        <v>75</v>
      </c>
      <c r="C233">
        <v>10</v>
      </c>
      <c r="D233">
        <v>10</v>
      </c>
      <c r="E233">
        <v>313</v>
      </c>
      <c r="F233" t="s">
        <v>236</v>
      </c>
      <c r="G233" t="s">
        <v>221</v>
      </c>
      <c r="H233">
        <v>2018</v>
      </c>
      <c r="I233" t="s">
        <v>78</v>
      </c>
      <c r="J233" t="s">
        <v>79</v>
      </c>
      <c r="K233" t="s">
        <v>80</v>
      </c>
      <c r="L233">
        <v>71.599999999999994</v>
      </c>
      <c r="N233" s="2">
        <v>78.599999999999994</v>
      </c>
      <c r="O233" s="2">
        <v>0.68</v>
      </c>
      <c r="P233" s="2"/>
      <c r="Q233" s="2"/>
      <c r="R233" s="2"/>
      <c r="S233" t="s">
        <v>82</v>
      </c>
      <c r="T233">
        <v>1.07</v>
      </c>
      <c r="V233">
        <v>2.48</v>
      </c>
      <c r="AS233">
        <v>30</v>
      </c>
      <c r="AU233" t="s">
        <v>223</v>
      </c>
      <c r="AV233" t="s">
        <v>224</v>
      </c>
      <c r="AW233" t="s">
        <v>137</v>
      </c>
      <c r="AX233" t="s">
        <v>88</v>
      </c>
      <c r="AY233" t="s">
        <v>89</v>
      </c>
      <c r="AZ233" t="s">
        <v>238</v>
      </c>
      <c r="BA233" t="s">
        <v>110</v>
      </c>
      <c r="BB233" t="s">
        <v>527</v>
      </c>
      <c r="BC233" t="s">
        <v>527</v>
      </c>
      <c r="BD233">
        <v>17.7</v>
      </c>
      <c r="BE233">
        <v>17.7</v>
      </c>
      <c r="BF233">
        <v>0.75</v>
      </c>
      <c r="BG233">
        <v>0.75</v>
      </c>
      <c r="BH233">
        <v>16.739999999999998</v>
      </c>
      <c r="BI233">
        <v>16.739999999999998</v>
      </c>
      <c r="BJ233">
        <v>1.43</v>
      </c>
      <c r="BK233">
        <v>1.43</v>
      </c>
      <c r="BL233">
        <v>15</v>
      </c>
      <c r="BQ233" t="s">
        <v>240</v>
      </c>
      <c r="BR233">
        <v>0</v>
      </c>
      <c r="BS233">
        <v>0.25</v>
      </c>
      <c r="BT233">
        <v>0.5</v>
      </c>
      <c r="BU233">
        <v>0.75</v>
      </c>
      <c r="BV233">
        <v>0.9</v>
      </c>
    </row>
    <row r="234" spans="1:74" x14ac:dyDescent="0.25">
      <c r="A234" t="s">
        <v>74</v>
      </c>
      <c r="B234" t="s">
        <v>75</v>
      </c>
      <c r="C234">
        <v>10</v>
      </c>
      <c r="D234">
        <v>10</v>
      </c>
      <c r="E234">
        <v>314</v>
      </c>
      <c r="F234" t="s">
        <v>236</v>
      </c>
      <c r="G234" t="s">
        <v>221</v>
      </c>
      <c r="H234">
        <v>2018</v>
      </c>
      <c r="I234" t="s">
        <v>78</v>
      </c>
      <c r="J234" t="s">
        <v>79</v>
      </c>
      <c r="K234" t="s">
        <v>80</v>
      </c>
      <c r="L234">
        <v>71.599999999999994</v>
      </c>
      <c r="N234" s="2">
        <v>78.599999999999994</v>
      </c>
      <c r="O234" s="2">
        <v>0.68</v>
      </c>
      <c r="P234" s="2"/>
      <c r="Q234" s="2"/>
      <c r="R234" s="2"/>
      <c r="S234" t="s">
        <v>82</v>
      </c>
      <c r="T234">
        <v>1.07</v>
      </c>
      <c r="V234">
        <v>2.48</v>
      </c>
      <c r="AS234">
        <v>30</v>
      </c>
      <c r="AU234" t="s">
        <v>223</v>
      </c>
      <c r="AV234" t="s">
        <v>224</v>
      </c>
      <c r="AW234" t="s">
        <v>137</v>
      </c>
      <c r="AX234" t="s">
        <v>88</v>
      </c>
      <c r="AY234" t="s">
        <v>89</v>
      </c>
      <c r="AZ234" t="s">
        <v>238</v>
      </c>
      <c r="BA234" t="s">
        <v>110</v>
      </c>
      <c r="BB234" t="s">
        <v>528</v>
      </c>
      <c r="BC234" t="s">
        <v>528</v>
      </c>
      <c r="BD234">
        <v>14.43</v>
      </c>
      <c r="BE234">
        <v>14.43</v>
      </c>
      <c r="BF234">
        <v>0.96</v>
      </c>
      <c r="BG234">
        <v>0.96</v>
      </c>
      <c r="BH234">
        <v>14.026</v>
      </c>
      <c r="BI234">
        <v>14.026</v>
      </c>
      <c r="BJ234">
        <v>0.7</v>
      </c>
      <c r="BK234">
        <v>0.7</v>
      </c>
      <c r="BL234">
        <v>15</v>
      </c>
      <c r="BR234">
        <v>0</v>
      </c>
      <c r="BS234">
        <v>0.25</v>
      </c>
      <c r="BT234">
        <v>0.5</v>
      </c>
      <c r="BU234">
        <v>0.75</v>
      </c>
      <c r="BV234">
        <v>0.9</v>
      </c>
    </row>
    <row r="235" spans="1:74" x14ac:dyDescent="0.25">
      <c r="A235" t="s">
        <v>74</v>
      </c>
      <c r="B235" t="s">
        <v>75</v>
      </c>
      <c r="C235">
        <v>10</v>
      </c>
      <c r="D235">
        <v>10</v>
      </c>
      <c r="E235">
        <v>315</v>
      </c>
      <c r="F235" t="s">
        <v>236</v>
      </c>
      <c r="G235" t="s">
        <v>221</v>
      </c>
      <c r="H235">
        <v>2018</v>
      </c>
      <c r="I235" t="s">
        <v>78</v>
      </c>
      <c r="J235" t="s">
        <v>79</v>
      </c>
      <c r="K235" t="s">
        <v>80</v>
      </c>
      <c r="L235">
        <v>71.599999999999994</v>
      </c>
      <c r="N235" s="2">
        <v>78.599999999999994</v>
      </c>
      <c r="O235" s="2">
        <v>0.68</v>
      </c>
      <c r="P235" s="2"/>
      <c r="Q235" s="2"/>
      <c r="R235" s="2"/>
      <c r="S235" t="s">
        <v>82</v>
      </c>
      <c r="T235">
        <v>1.07</v>
      </c>
      <c r="V235">
        <v>2.48</v>
      </c>
      <c r="AS235">
        <v>30</v>
      </c>
      <c r="AU235" t="s">
        <v>223</v>
      </c>
      <c r="AV235" t="s">
        <v>224</v>
      </c>
      <c r="AW235" t="s">
        <v>137</v>
      </c>
      <c r="AX235" t="s">
        <v>88</v>
      </c>
      <c r="AY235" t="s">
        <v>89</v>
      </c>
      <c r="AZ235" t="s">
        <v>238</v>
      </c>
      <c r="BA235" t="s">
        <v>110</v>
      </c>
      <c r="BB235" s="22" t="s">
        <v>529</v>
      </c>
      <c r="BC235" t="s">
        <v>529</v>
      </c>
      <c r="BD235">
        <v>-9.15</v>
      </c>
      <c r="BE235">
        <v>-9.15</v>
      </c>
      <c r="BF235">
        <v>1.43</v>
      </c>
      <c r="BG235">
        <v>1.43</v>
      </c>
      <c r="BH235">
        <v>-8.58</v>
      </c>
      <c r="BI235">
        <v>-8.58</v>
      </c>
      <c r="BJ235">
        <v>1.74</v>
      </c>
      <c r="BK235">
        <v>1.74</v>
      </c>
      <c r="BL235">
        <v>15</v>
      </c>
      <c r="BR235">
        <v>0</v>
      </c>
      <c r="BS235">
        <v>0.25</v>
      </c>
      <c r="BT235">
        <v>0.5</v>
      </c>
      <c r="BU235">
        <v>0.75</v>
      </c>
      <c r="BV235">
        <v>0.9</v>
      </c>
    </row>
    <row r="236" spans="1:74" x14ac:dyDescent="0.25">
      <c r="A236" t="s">
        <v>74</v>
      </c>
      <c r="B236" t="s">
        <v>75</v>
      </c>
      <c r="C236">
        <v>10</v>
      </c>
      <c r="D236">
        <v>10</v>
      </c>
      <c r="E236">
        <v>316</v>
      </c>
      <c r="F236" t="s">
        <v>236</v>
      </c>
      <c r="G236" t="s">
        <v>221</v>
      </c>
      <c r="H236">
        <v>2018</v>
      </c>
      <c r="I236" t="s">
        <v>78</v>
      </c>
      <c r="J236" t="s">
        <v>79</v>
      </c>
      <c r="K236" t="s">
        <v>80</v>
      </c>
      <c r="L236">
        <v>71.599999999999994</v>
      </c>
      <c r="N236" s="2">
        <v>78.599999999999994</v>
      </c>
      <c r="O236" s="2">
        <v>0.68</v>
      </c>
      <c r="P236" s="2"/>
      <c r="Q236" s="2"/>
      <c r="R236" s="2"/>
      <c r="S236" t="s">
        <v>82</v>
      </c>
      <c r="T236">
        <v>1.07</v>
      </c>
      <c r="V236">
        <v>2.48</v>
      </c>
      <c r="AS236">
        <v>30</v>
      </c>
      <c r="AU236" t="s">
        <v>223</v>
      </c>
      <c r="AV236" t="s">
        <v>224</v>
      </c>
      <c r="AW236" t="s">
        <v>137</v>
      </c>
      <c r="AX236" t="s">
        <v>88</v>
      </c>
      <c r="AY236" t="s">
        <v>89</v>
      </c>
      <c r="AZ236" t="s">
        <v>238</v>
      </c>
      <c r="BA236" t="s">
        <v>110</v>
      </c>
      <c r="BB236" s="22" t="s">
        <v>530</v>
      </c>
      <c r="BC236" t="s">
        <v>530</v>
      </c>
      <c r="BD236">
        <v>-9.8800000000000008</v>
      </c>
      <c r="BE236">
        <v>-9.8800000000000008</v>
      </c>
      <c r="BF236">
        <v>1.95</v>
      </c>
      <c r="BG236">
        <v>1.95</v>
      </c>
      <c r="BH236">
        <v>-9.56</v>
      </c>
      <c r="BI236">
        <v>-9.56</v>
      </c>
      <c r="BJ236">
        <v>1.65</v>
      </c>
      <c r="BK236">
        <v>1.65</v>
      </c>
      <c r="BL236">
        <v>15</v>
      </c>
      <c r="BR236">
        <v>0</v>
      </c>
      <c r="BS236">
        <v>0.25</v>
      </c>
      <c r="BT236">
        <v>0.5</v>
      </c>
      <c r="BU236">
        <v>0.75</v>
      </c>
      <c r="BV236">
        <v>0.9</v>
      </c>
    </row>
    <row r="237" spans="1:74" x14ac:dyDescent="0.25">
      <c r="A237" t="s">
        <v>74</v>
      </c>
      <c r="B237" t="s">
        <v>75</v>
      </c>
      <c r="C237">
        <v>10</v>
      </c>
      <c r="D237">
        <v>10</v>
      </c>
      <c r="E237">
        <v>317</v>
      </c>
      <c r="F237" t="s">
        <v>236</v>
      </c>
      <c r="G237" t="s">
        <v>221</v>
      </c>
      <c r="H237">
        <v>2018</v>
      </c>
      <c r="I237" t="s">
        <v>78</v>
      </c>
      <c r="J237" t="s">
        <v>79</v>
      </c>
      <c r="K237" t="s">
        <v>80</v>
      </c>
      <c r="L237">
        <v>71.599999999999994</v>
      </c>
      <c r="N237" s="2">
        <v>78.599999999999994</v>
      </c>
      <c r="O237" s="2">
        <v>0.68</v>
      </c>
      <c r="P237" s="2"/>
      <c r="Q237" s="2"/>
      <c r="R237" s="2"/>
      <c r="S237" t="s">
        <v>82</v>
      </c>
      <c r="T237">
        <v>1.07</v>
      </c>
      <c r="V237">
        <v>2.48</v>
      </c>
      <c r="AS237">
        <v>30</v>
      </c>
      <c r="AU237" t="s">
        <v>223</v>
      </c>
      <c r="AV237" t="s">
        <v>224</v>
      </c>
      <c r="AW237" t="s">
        <v>137</v>
      </c>
      <c r="AX237" t="s">
        <v>88</v>
      </c>
      <c r="AY237" t="s">
        <v>89</v>
      </c>
      <c r="AZ237" t="s">
        <v>238</v>
      </c>
      <c r="BA237" t="s">
        <v>110</v>
      </c>
      <c r="BB237" t="s">
        <v>531</v>
      </c>
      <c r="BC237" t="s">
        <v>531</v>
      </c>
      <c r="BD237">
        <v>5.24</v>
      </c>
      <c r="BE237">
        <v>5.24</v>
      </c>
      <c r="BF237">
        <v>0.78</v>
      </c>
      <c r="BG237">
        <v>0.78</v>
      </c>
      <c r="BH237">
        <v>4.8099999999999996</v>
      </c>
      <c r="BI237">
        <v>4.8099999999999996</v>
      </c>
      <c r="BJ237">
        <v>0.5</v>
      </c>
      <c r="BK237">
        <v>0.5</v>
      </c>
      <c r="BL237">
        <v>15</v>
      </c>
      <c r="BR237">
        <v>0</v>
      </c>
      <c r="BS237">
        <v>0.25</v>
      </c>
      <c r="BT237">
        <v>0.5</v>
      </c>
      <c r="BU237">
        <v>0.75</v>
      </c>
      <c r="BV237">
        <v>0.9</v>
      </c>
    </row>
    <row r="238" spans="1:74" x14ac:dyDescent="0.25">
      <c r="A238" t="s">
        <v>74</v>
      </c>
      <c r="B238" t="s">
        <v>75</v>
      </c>
      <c r="C238">
        <v>10</v>
      </c>
      <c r="D238">
        <v>10</v>
      </c>
      <c r="E238">
        <v>318</v>
      </c>
      <c r="F238" t="s">
        <v>236</v>
      </c>
      <c r="G238" t="s">
        <v>221</v>
      </c>
      <c r="H238">
        <v>2018</v>
      </c>
      <c r="I238" t="s">
        <v>78</v>
      </c>
      <c r="J238" t="s">
        <v>79</v>
      </c>
      <c r="K238" t="s">
        <v>80</v>
      </c>
      <c r="L238">
        <v>71.599999999999994</v>
      </c>
      <c r="N238" s="2">
        <v>78.599999999999994</v>
      </c>
      <c r="O238" s="2">
        <v>0.68</v>
      </c>
      <c r="P238" s="2"/>
      <c r="Q238" s="2"/>
      <c r="R238" s="2"/>
      <c r="S238" t="s">
        <v>82</v>
      </c>
      <c r="T238">
        <v>1.07</v>
      </c>
      <c r="V238">
        <v>2.48</v>
      </c>
      <c r="AS238">
        <v>30</v>
      </c>
      <c r="AU238" t="s">
        <v>223</v>
      </c>
      <c r="AV238" t="s">
        <v>224</v>
      </c>
      <c r="AW238" t="s">
        <v>137</v>
      </c>
      <c r="AX238" t="s">
        <v>88</v>
      </c>
      <c r="AY238" t="s">
        <v>89</v>
      </c>
      <c r="AZ238" t="s">
        <v>238</v>
      </c>
      <c r="BA238" t="s">
        <v>110</v>
      </c>
      <c r="BB238" s="22" t="s">
        <v>532</v>
      </c>
      <c r="BC238" t="s">
        <v>532</v>
      </c>
      <c r="BD238">
        <v>5.53</v>
      </c>
      <c r="BE238">
        <v>5.53</v>
      </c>
      <c r="BF238">
        <v>0.51</v>
      </c>
      <c r="BG238">
        <v>0.51</v>
      </c>
      <c r="BH238">
        <v>5.74</v>
      </c>
      <c r="BI238">
        <v>5.74</v>
      </c>
      <c r="BJ238">
        <v>0.62</v>
      </c>
      <c r="BK238">
        <v>0.62</v>
      </c>
      <c r="BL238">
        <v>15</v>
      </c>
      <c r="BR238">
        <v>0</v>
      </c>
      <c r="BS238">
        <v>0.25</v>
      </c>
      <c r="BT238">
        <v>0.5</v>
      </c>
      <c r="BU238">
        <v>0.75</v>
      </c>
      <c r="BV238">
        <v>0.9</v>
      </c>
    </row>
    <row r="239" spans="1:74" x14ac:dyDescent="0.25">
      <c r="A239" t="s">
        <v>74</v>
      </c>
      <c r="B239" t="s">
        <v>75</v>
      </c>
      <c r="C239">
        <v>10</v>
      </c>
      <c r="D239">
        <v>10</v>
      </c>
      <c r="E239">
        <v>319</v>
      </c>
      <c r="F239" t="s">
        <v>236</v>
      </c>
      <c r="G239" t="s">
        <v>221</v>
      </c>
      <c r="H239">
        <v>2018</v>
      </c>
      <c r="I239" t="s">
        <v>78</v>
      </c>
      <c r="J239" t="s">
        <v>79</v>
      </c>
      <c r="K239" t="s">
        <v>80</v>
      </c>
      <c r="L239">
        <v>71.599999999999994</v>
      </c>
      <c r="N239" s="2">
        <v>78.599999999999994</v>
      </c>
      <c r="O239" s="2">
        <v>0.68</v>
      </c>
      <c r="P239" s="2"/>
      <c r="Q239" s="2"/>
      <c r="R239" s="2"/>
      <c r="S239" t="s">
        <v>82</v>
      </c>
      <c r="T239">
        <v>1.07</v>
      </c>
      <c r="V239">
        <v>2.48</v>
      </c>
      <c r="AS239">
        <v>30</v>
      </c>
      <c r="AU239" t="s">
        <v>223</v>
      </c>
      <c r="AV239" t="s">
        <v>224</v>
      </c>
      <c r="AW239" t="s">
        <v>137</v>
      </c>
      <c r="AX239" t="s">
        <v>88</v>
      </c>
      <c r="AY239" t="s">
        <v>89</v>
      </c>
      <c r="AZ239" t="s">
        <v>238</v>
      </c>
      <c r="BA239" t="s">
        <v>110</v>
      </c>
      <c r="BB239" t="s">
        <v>537</v>
      </c>
      <c r="BC239" t="s">
        <v>538</v>
      </c>
      <c r="BD239">
        <v>-17.7</v>
      </c>
      <c r="BE239">
        <v>-17.7</v>
      </c>
      <c r="BF239">
        <v>1.65</v>
      </c>
      <c r="BG239">
        <v>1.65</v>
      </c>
      <c r="BH239">
        <v>-17.52</v>
      </c>
      <c r="BI239">
        <v>-17.52</v>
      </c>
      <c r="BJ239">
        <v>1.62</v>
      </c>
      <c r="BK239">
        <v>1.62</v>
      </c>
      <c r="BL239">
        <v>15</v>
      </c>
      <c r="BR239">
        <v>0</v>
      </c>
      <c r="BS239">
        <v>0.25</v>
      </c>
      <c r="BT239">
        <v>0.5</v>
      </c>
      <c r="BU239">
        <v>0.75</v>
      </c>
      <c r="BV239">
        <v>0.9</v>
      </c>
    </row>
    <row r="240" spans="1:74" x14ac:dyDescent="0.25">
      <c r="A240" t="s">
        <v>74</v>
      </c>
      <c r="B240" t="s">
        <v>75</v>
      </c>
      <c r="C240">
        <v>10</v>
      </c>
      <c r="D240">
        <v>10</v>
      </c>
      <c r="E240">
        <v>320</v>
      </c>
      <c r="F240" t="s">
        <v>236</v>
      </c>
      <c r="G240" t="s">
        <v>221</v>
      </c>
      <c r="H240">
        <v>2018</v>
      </c>
      <c r="I240" t="s">
        <v>78</v>
      </c>
      <c r="J240" t="s">
        <v>79</v>
      </c>
      <c r="K240" t="s">
        <v>80</v>
      </c>
      <c r="L240">
        <v>71.599999999999994</v>
      </c>
      <c r="N240" s="2">
        <v>78.599999999999994</v>
      </c>
      <c r="O240" s="2">
        <v>0.68</v>
      </c>
      <c r="P240" s="2"/>
      <c r="Q240" s="2"/>
      <c r="R240" s="2"/>
      <c r="S240" t="s">
        <v>82</v>
      </c>
      <c r="T240">
        <v>1.07</v>
      </c>
      <c r="V240">
        <v>2.48</v>
      </c>
      <c r="AS240">
        <v>30</v>
      </c>
      <c r="AU240" t="s">
        <v>223</v>
      </c>
      <c r="AV240" t="s">
        <v>224</v>
      </c>
      <c r="AW240" t="s">
        <v>137</v>
      </c>
      <c r="AX240" t="s">
        <v>88</v>
      </c>
      <c r="AY240" t="s">
        <v>89</v>
      </c>
      <c r="AZ240" t="s">
        <v>238</v>
      </c>
      <c r="BA240" t="s">
        <v>110</v>
      </c>
      <c r="BB240" t="s">
        <v>539</v>
      </c>
      <c r="BC240" t="s">
        <v>540</v>
      </c>
      <c r="BD240">
        <v>-16.5</v>
      </c>
      <c r="BE240">
        <v>-16.5</v>
      </c>
      <c r="BF240">
        <v>1.68</v>
      </c>
      <c r="BG240">
        <v>1.68</v>
      </c>
      <c r="BH240">
        <v>-18.84</v>
      </c>
      <c r="BI240">
        <v>-18.84</v>
      </c>
      <c r="BJ240">
        <v>1.68</v>
      </c>
      <c r="BK240">
        <v>1.68</v>
      </c>
      <c r="BL240">
        <v>15</v>
      </c>
      <c r="BQ240" t="s">
        <v>240</v>
      </c>
      <c r="BR240">
        <v>0</v>
      </c>
      <c r="BS240">
        <v>0.25</v>
      </c>
      <c r="BT240">
        <v>0.5</v>
      </c>
      <c r="BU240">
        <v>0.75</v>
      </c>
      <c r="BV240">
        <v>0.9</v>
      </c>
    </row>
    <row r="241" spans="1:74" x14ac:dyDescent="0.25">
      <c r="A241" t="s">
        <v>74</v>
      </c>
      <c r="B241" t="s">
        <v>75</v>
      </c>
      <c r="C241">
        <v>10</v>
      </c>
      <c r="D241">
        <v>10</v>
      </c>
      <c r="E241">
        <v>321</v>
      </c>
      <c r="F241" t="s">
        <v>236</v>
      </c>
      <c r="G241" t="s">
        <v>221</v>
      </c>
      <c r="H241">
        <v>2018</v>
      </c>
      <c r="I241" t="s">
        <v>78</v>
      </c>
      <c r="J241" t="s">
        <v>79</v>
      </c>
      <c r="K241" t="s">
        <v>80</v>
      </c>
      <c r="L241">
        <v>71.599999999999994</v>
      </c>
      <c r="N241" s="2">
        <v>78.599999999999994</v>
      </c>
      <c r="O241" s="2">
        <v>0.68</v>
      </c>
      <c r="P241" s="2"/>
      <c r="Q241" s="2"/>
      <c r="R241" s="2"/>
      <c r="S241" t="s">
        <v>82</v>
      </c>
      <c r="T241">
        <v>1.07</v>
      </c>
      <c r="V241">
        <v>2.48</v>
      </c>
      <c r="AS241">
        <v>30</v>
      </c>
      <c r="AU241" t="s">
        <v>223</v>
      </c>
      <c r="AV241" t="s">
        <v>224</v>
      </c>
      <c r="AW241" t="s">
        <v>137</v>
      </c>
      <c r="AX241" t="s">
        <v>88</v>
      </c>
      <c r="AY241" t="s">
        <v>89</v>
      </c>
      <c r="AZ241" t="s">
        <v>238</v>
      </c>
      <c r="BA241" t="s">
        <v>110</v>
      </c>
      <c r="BB241" t="s">
        <v>541</v>
      </c>
      <c r="BC241" t="s">
        <v>542</v>
      </c>
      <c r="BD241">
        <v>14.28</v>
      </c>
      <c r="BE241">
        <v>14.28</v>
      </c>
      <c r="BF241">
        <v>1.6</v>
      </c>
      <c r="BG241">
        <v>1.6</v>
      </c>
      <c r="BH241">
        <v>12.93</v>
      </c>
      <c r="BI241">
        <v>12.93</v>
      </c>
      <c r="BJ241">
        <v>1.02</v>
      </c>
      <c r="BK241">
        <v>1.02</v>
      </c>
      <c r="BL241">
        <v>15</v>
      </c>
      <c r="BQ241" t="s">
        <v>240</v>
      </c>
      <c r="BR241">
        <v>0</v>
      </c>
      <c r="BS241">
        <v>0.25</v>
      </c>
      <c r="BT241">
        <v>0.5</v>
      </c>
      <c r="BU241">
        <v>0.75</v>
      </c>
      <c r="BV241">
        <v>0.9</v>
      </c>
    </row>
    <row r="242" spans="1:74" x14ac:dyDescent="0.25">
      <c r="A242" t="s">
        <v>74</v>
      </c>
      <c r="B242" t="s">
        <v>75</v>
      </c>
      <c r="C242">
        <v>10</v>
      </c>
      <c r="D242">
        <v>10</v>
      </c>
      <c r="E242">
        <v>322</v>
      </c>
      <c r="F242" t="s">
        <v>236</v>
      </c>
      <c r="G242" t="s">
        <v>221</v>
      </c>
      <c r="H242">
        <v>2018</v>
      </c>
      <c r="I242" t="s">
        <v>78</v>
      </c>
      <c r="J242" t="s">
        <v>79</v>
      </c>
      <c r="K242" t="s">
        <v>80</v>
      </c>
      <c r="L242">
        <v>71.599999999999994</v>
      </c>
      <c r="N242" s="2">
        <v>78.599999999999994</v>
      </c>
      <c r="O242" s="2">
        <v>0.68</v>
      </c>
      <c r="P242" s="2"/>
      <c r="Q242" s="2"/>
      <c r="R242" s="2"/>
      <c r="S242" t="s">
        <v>82</v>
      </c>
      <c r="T242">
        <v>1.07</v>
      </c>
      <c r="V242">
        <v>2.48</v>
      </c>
      <c r="AS242">
        <v>30</v>
      </c>
      <c r="AU242" t="s">
        <v>223</v>
      </c>
      <c r="AV242" t="s">
        <v>224</v>
      </c>
      <c r="AW242" t="s">
        <v>137</v>
      </c>
      <c r="AX242" t="s">
        <v>88</v>
      </c>
      <c r="AY242" t="s">
        <v>89</v>
      </c>
      <c r="AZ242" t="s">
        <v>238</v>
      </c>
      <c r="BA242" t="s">
        <v>110</v>
      </c>
      <c r="BB242" t="s">
        <v>543</v>
      </c>
      <c r="BC242" t="s">
        <v>544</v>
      </c>
      <c r="BD242">
        <v>11.79</v>
      </c>
      <c r="BE242">
        <v>11.79</v>
      </c>
      <c r="BF242">
        <v>1.31</v>
      </c>
      <c r="BG242">
        <v>1.31</v>
      </c>
      <c r="BH242">
        <v>12.91</v>
      </c>
      <c r="BI242">
        <v>12.91</v>
      </c>
      <c r="BJ242">
        <v>1.5</v>
      </c>
      <c r="BK242">
        <v>1.5</v>
      </c>
      <c r="BL242">
        <v>15</v>
      </c>
      <c r="BR242">
        <v>0</v>
      </c>
      <c r="BS242">
        <v>0.25</v>
      </c>
      <c r="BT242">
        <v>0.5</v>
      </c>
      <c r="BU242">
        <v>0.75</v>
      </c>
      <c r="BV242">
        <v>0.9</v>
      </c>
    </row>
    <row r="243" spans="1:74" s="4" customFormat="1" x14ac:dyDescent="0.25">
      <c r="A243" t="s">
        <v>74</v>
      </c>
      <c r="B243" t="s">
        <v>75</v>
      </c>
      <c r="C243">
        <v>10</v>
      </c>
      <c r="D243">
        <v>10</v>
      </c>
      <c r="E243">
        <v>323</v>
      </c>
      <c r="F243" t="s">
        <v>236</v>
      </c>
      <c r="G243" t="s">
        <v>221</v>
      </c>
      <c r="H243">
        <v>2018</v>
      </c>
      <c r="I243" t="s">
        <v>78</v>
      </c>
      <c r="J243" t="s">
        <v>79</v>
      </c>
      <c r="K243" t="s">
        <v>80</v>
      </c>
      <c r="L243">
        <v>71.599999999999994</v>
      </c>
      <c r="M243"/>
      <c r="N243" s="2">
        <v>78.599999999999994</v>
      </c>
      <c r="O243" s="2">
        <v>0.68</v>
      </c>
      <c r="P243" s="2"/>
      <c r="Q243" s="2"/>
      <c r="R243" s="2"/>
      <c r="S243" t="s">
        <v>82</v>
      </c>
      <c r="T243">
        <v>1.07</v>
      </c>
      <c r="U243"/>
      <c r="V243">
        <v>2.48</v>
      </c>
      <c r="W243"/>
      <c r="X243"/>
      <c r="Y243"/>
      <c r="Z243"/>
      <c r="AA243"/>
      <c r="AB243"/>
      <c r="AC243"/>
      <c r="AD243"/>
      <c r="AE243"/>
      <c r="AF243"/>
      <c r="AG243"/>
      <c r="AH243"/>
      <c r="AI243"/>
      <c r="AJ243"/>
      <c r="AK243"/>
      <c r="AL243"/>
      <c r="AM243"/>
      <c r="AN243"/>
      <c r="AO243"/>
      <c r="AP243"/>
      <c r="AQ243"/>
      <c r="AR243"/>
      <c r="AS243">
        <v>30</v>
      </c>
      <c r="AT243"/>
      <c r="AU243" t="s">
        <v>223</v>
      </c>
      <c r="AV243" t="s">
        <v>224</v>
      </c>
      <c r="AW243" t="s">
        <v>137</v>
      </c>
      <c r="AX243" t="s">
        <v>88</v>
      </c>
      <c r="AY243" t="s">
        <v>89</v>
      </c>
      <c r="AZ243" t="s">
        <v>238</v>
      </c>
      <c r="BA243" t="s">
        <v>110</v>
      </c>
      <c r="BB243" t="s">
        <v>549</v>
      </c>
      <c r="BC243" t="s">
        <v>550</v>
      </c>
      <c r="BD243">
        <v>68.53</v>
      </c>
      <c r="BE243">
        <v>68.53</v>
      </c>
      <c r="BF243">
        <v>2.57</v>
      </c>
      <c r="BG243">
        <v>2.57</v>
      </c>
      <c r="BH243">
        <v>66.62</v>
      </c>
      <c r="BI243">
        <v>66.62</v>
      </c>
      <c r="BJ243">
        <v>2.29</v>
      </c>
      <c r="BK243">
        <v>2.29</v>
      </c>
      <c r="BL243">
        <v>15</v>
      </c>
      <c r="BM243"/>
      <c r="BN243"/>
      <c r="BO243"/>
      <c r="BP243"/>
      <c r="BQ243"/>
      <c r="BR243">
        <v>0</v>
      </c>
      <c r="BS243">
        <v>0.25</v>
      </c>
      <c r="BT243">
        <v>0.5</v>
      </c>
      <c r="BU243">
        <v>0.75</v>
      </c>
      <c r="BV243">
        <v>0.9</v>
      </c>
    </row>
    <row r="244" spans="1:74" x14ac:dyDescent="0.25">
      <c r="A244" t="s">
        <v>74</v>
      </c>
      <c r="B244" t="s">
        <v>75</v>
      </c>
      <c r="C244">
        <v>10</v>
      </c>
      <c r="D244">
        <v>10</v>
      </c>
      <c r="E244">
        <v>324</v>
      </c>
      <c r="F244" t="s">
        <v>236</v>
      </c>
      <c r="G244" t="s">
        <v>221</v>
      </c>
      <c r="H244">
        <v>2018</v>
      </c>
      <c r="I244" t="s">
        <v>78</v>
      </c>
      <c r="J244" t="s">
        <v>79</v>
      </c>
      <c r="K244" t="s">
        <v>80</v>
      </c>
      <c r="L244">
        <v>71.599999999999994</v>
      </c>
      <c r="N244" s="2">
        <v>78.599999999999994</v>
      </c>
      <c r="O244" s="2">
        <v>0.68</v>
      </c>
      <c r="P244" s="2"/>
      <c r="Q244" s="2"/>
      <c r="R244" s="2"/>
      <c r="S244" t="s">
        <v>82</v>
      </c>
      <c r="T244">
        <v>1.07</v>
      </c>
      <c r="V244">
        <v>2.48</v>
      </c>
      <c r="AS244">
        <v>30</v>
      </c>
      <c r="AU244" t="s">
        <v>223</v>
      </c>
      <c r="AV244" t="s">
        <v>224</v>
      </c>
      <c r="AW244" t="s">
        <v>137</v>
      </c>
      <c r="AX244" t="s">
        <v>88</v>
      </c>
      <c r="AY244" t="s">
        <v>89</v>
      </c>
      <c r="AZ244" t="s">
        <v>238</v>
      </c>
      <c r="BA244" t="s">
        <v>110</v>
      </c>
      <c r="BB244" t="s">
        <v>551</v>
      </c>
      <c r="BC244" t="s">
        <v>552</v>
      </c>
      <c r="BD244">
        <v>62.9</v>
      </c>
      <c r="BE244">
        <v>62.9</v>
      </c>
      <c r="BF244">
        <v>2.19</v>
      </c>
      <c r="BG244">
        <v>2.19</v>
      </c>
      <c r="BH244">
        <v>61.49</v>
      </c>
      <c r="BI244">
        <v>61.49</v>
      </c>
      <c r="BJ244">
        <v>2.04</v>
      </c>
      <c r="BK244">
        <v>2.04</v>
      </c>
      <c r="BL244">
        <v>15</v>
      </c>
      <c r="BR244">
        <v>0</v>
      </c>
      <c r="BS244">
        <v>0.25</v>
      </c>
      <c r="BT244">
        <v>0.5</v>
      </c>
      <c r="BU244">
        <v>0.75</v>
      </c>
      <c r="BV244">
        <v>0.9</v>
      </c>
    </row>
    <row r="245" spans="1:74" x14ac:dyDescent="0.25">
      <c r="A245" t="s">
        <v>74</v>
      </c>
      <c r="B245" t="s">
        <v>75</v>
      </c>
      <c r="C245">
        <v>10</v>
      </c>
      <c r="D245">
        <v>10</v>
      </c>
      <c r="E245">
        <v>325</v>
      </c>
      <c r="F245" t="s">
        <v>236</v>
      </c>
      <c r="G245" t="s">
        <v>221</v>
      </c>
      <c r="H245">
        <v>2018</v>
      </c>
      <c r="I245" t="s">
        <v>78</v>
      </c>
      <c r="J245" t="s">
        <v>79</v>
      </c>
      <c r="K245" t="s">
        <v>80</v>
      </c>
      <c r="L245">
        <v>71.599999999999994</v>
      </c>
      <c r="N245" s="2">
        <v>78.599999999999994</v>
      </c>
      <c r="O245" s="2">
        <v>0.68</v>
      </c>
      <c r="P245" s="2"/>
      <c r="Q245" s="2"/>
      <c r="R245" s="2"/>
      <c r="S245" t="s">
        <v>82</v>
      </c>
      <c r="T245">
        <v>1.07</v>
      </c>
      <c r="V245">
        <v>2.48</v>
      </c>
      <c r="AS245">
        <v>30</v>
      </c>
      <c r="AU245" t="s">
        <v>223</v>
      </c>
      <c r="AV245" t="s">
        <v>224</v>
      </c>
      <c r="AW245" t="s">
        <v>137</v>
      </c>
      <c r="AX245" t="s">
        <v>88</v>
      </c>
      <c r="AY245" t="s">
        <v>89</v>
      </c>
      <c r="AZ245" t="s">
        <v>238</v>
      </c>
      <c r="BA245" t="s">
        <v>110</v>
      </c>
      <c r="BB245" t="s">
        <v>599</v>
      </c>
      <c r="BC245" t="s">
        <v>599</v>
      </c>
      <c r="BD245">
        <v>-0.59</v>
      </c>
      <c r="BE245">
        <v>-0.59</v>
      </c>
      <c r="BF245">
        <v>0.02</v>
      </c>
      <c r="BG245">
        <v>0.02</v>
      </c>
      <c r="BH245">
        <v>-0.56000000000000005</v>
      </c>
      <c r="BI245">
        <v>-0.56000000000000005</v>
      </c>
      <c r="BJ245">
        <v>0.03</v>
      </c>
      <c r="BK245">
        <v>0.03</v>
      </c>
      <c r="BL245">
        <v>15</v>
      </c>
      <c r="BR245">
        <v>0</v>
      </c>
      <c r="BS245">
        <v>0.25</v>
      </c>
      <c r="BT245">
        <v>0.5</v>
      </c>
      <c r="BU245">
        <v>0.75</v>
      </c>
      <c r="BV245">
        <v>0.9</v>
      </c>
    </row>
    <row r="246" spans="1:74" x14ac:dyDescent="0.25">
      <c r="A246" t="s">
        <v>74</v>
      </c>
      <c r="B246" t="s">
        <v>75</v>
      </c>
      <c r="C246">
        <v>10</v>
      </c>
      <c r="D246">
        <v>10</v>
      </c>
      <c r="E246">
        <v>326</v>
      </c>
      <c r="F246" t="s">
        <v>236</v>
      </c>
      <c r="G246" t="s">
        <v>221</v>
      </c>
      <c r="H246">
        <v>2018</v>
      </c>
      <c r="I246" t="s">
        <v>78</v>
      </c>
      <c r="J246" t="s">
        <v>79</v>
      </c>
      <c r="K246" t="s">
        <v>80</v>
      </c>
      <c r="L246">
        <v>71.599999999999994</v>
      </c>
      <c r="N246" s="2">
        <v>78.599999999999994</v>
      </c>
      <c r="O246" s="2">
        <v>0.68</v>
      </c>
      <c r="P246" s="2"/>
      <c r="Q246" s="2"/>
      <c r="R246" s="2"/>
      <c r="S246" t="s">
        <v>82</v>
      </c>
      <c r="T246">
        <v>1.07</v>
      </c>
      <c r="V246">
        <v>2.48</v>
      </c>
      <c r="AS246">
        <v>30</v>
      </c>
      <c r="AU246" t="s">
        <v>223</v>
      </c>
      <c r="AV246" t="s">
        <v>224</v>
      </c>
      <c r="AW246" t="s">
        <v>137</v>
      </c>
      <c r="AX246" t="s">
        <v>88</v>
      </c>
      <c r="AY246" t="s">
        <v>89</v>
      </c>
      <c r="AZ246" t="s">
        <v>238</v>
      </c>
      <c r="BA246" t="s">
        <v>110</v>
      </c>
      <c r="BB246" t="s">
        <v>600</v>
      </c>
      <c r="BC246" t="s">
        <v>600</v>
      </c>
      <c r="BD246">
        <v>-0.59</v>
      </c>
      <c r="BE246">
        <v>-0.59</v>
      </c>
      <c r="BF246">
        <v>0.03</v>
      </c>
      <c r="BG246">
        <v>0.03</v>
      </c>
      <c r="BH246">
        <v>-0.55000000000000004</v>
      </c>
      <c r="BI246">
        <v>-0.55000000000000004</v>
      </c>
      <c r="BJ246">
        <v>0.01</v>
      </c>
      <c r="BK246">
        <v>0.01</v>
      </c>
      <c r="BL246">
        <v>15</v>
      </c>
      <c r="BR246">
        <v>0</v>
      </c>
      <c r="BS246">
        <v>0.25</v>
      </c>
      <c r="BT246">
        <v>0.5</v>
      </c>
      <c r="BU246">
        <v>0.75</v>
      </c>
      <c r="BV246">
        <v>0.9</v>
      </c>
    </row>
    <row r="247" spans="1:74" x14ac:dyDescent="0.25">
      <c r="A247" t="s">
        <v>74</v>
      </c>
      <c r="B247" t="s">
        <v>75</v>
      </c>
      <c r="C247">
        <v>10</v>
      </c>
      <c r="D247">
        <v>10</v>
      </c>
      <c r="E247">
        <v>327</v>
      </c>
      <c r="F247" t="s">
        <v>236</v>
      </c>
      <c r="G247" t="s">
        <v>221</v>
      </c>
      <c r="H247">
        <v>2018</v>
      </c>
      <c r="I247" t="s">
        <v>78</v>
      </c>
      <c r="J247" t="s">
        <v>79</v>
      </c>
      <c r="K247" t="s">
        <v>80</v>
      </c>
      <c r="L247">
        <v>71.599999999999994</v>
      </c>
      <c r="N247" s="2">
        <v>78.599999999999994</v>
      </c>
      <c r="O247" s="2">
        <v>0.68</v>
      </c>
      <c r="P247" s="2"/>
      <c r="Q247" s="2"/>
      <c r="R247" s="2"/>
      <c r="S247" t="s">
        <v>82</v>
      </c>
      <c r="T247">
        <v>1.07</v>
      </c>
      <c r="V247">
        <v>2.48</v>
      </c>
      <c r="AS247">
        <v>30</v>
      </c>
      <c r="AU247" t="s">
        <v>223</v>
      </c>
      <c r="AV247" t="s">
        <v>224</v>
      </c>
      <c r="AW247" t="s">
        <v>137</v>
      </c>
      <c r="AX247" t="s">
        <v>88</v>
      </c>
      <c r="AY247" t="s">
        <v>89</v>
      </c>
      <c r="AZ247" t="s">
        <v>238</v>
      </c>
      <c r="BA247" t="s">
        <v>110</v>
      </c>
      <c r="BB247" t="s">
        <v>577</v>
      </c>
      <c r="BC247" t="s">
        <v>577</v>
      </c>
      <c r="BD247">
        <v>4.34</v>
      </c>
      <c r="BE247">
        <v>4.34</v>
      </c>
      <c r="BF247">
        <v>0.14000000000000001</v>
      </c>
      <c r="BG247">
        <v>0.14000000000000001</v>
      </c>
      <c r="BH247">
        <v>3.94</v>
      </c>
      <c r="BI247">
        <v>3.94</v>
      </c>
      <c r="BJ247">
        <v>0.27</v>
      </c>
      <c r="BK247">
        <v>0.27</v>
      </c>
      <c r="BL247">
        <v>15</v>
      </c>
      <c r="BQ247" t="s">
        <v>240</v>
      </c>
      <c r="BR247">
        <v>0</v>
      </c>
      <c r="BS247">
        <v>0.25</v>
      </c>
      <c r="BT247">
        <v>0.5</v>
      </c>
      <c r="BU247">
        <v>0.75</v>
      </c>
      <c r="BV247">
        <v>0.9</v>
      </c>
    </row>
    <row r="248" spans="1:74" x14ac:dyDescent="0.25">
      <c r="A248" t="s">
        <v>74</v>
      </c>
      <c r="B248" t="s">
        <v>75</v>
      </c>
      <c r="C248">
        <v>10</v>
      </c>
      <c r="D248">
        <v>10</v>
      </c>
      <c r="E248">
        <v>328</v>
      </c>
      <c r="F248" t="s">
        <v>236</v>
      </c>
      <c r="G248" t="s">
        <v>221</v>
      </c>
      <c r="H248">
        <v>2018</v>
      </c>
      <c r="I248" t="s">
        <v>78</v>
      </c>
      <c r="J248" t="s">
        <v>79</v>
      </c>
      <c r="K248" t="s">
        <v>80</v>
      </c>
      <c r="L248">
        <v>71.599999999999994</v>
      </c>
      <c r="N248" s="2">
        <v>78.599999999999994</v>
      </c>
      <c r="O248" s="2">
        <v>0.68</v>
      </c>
      <c r="P248" s="2"/>
      <c r="Q248" s="2"/>
      <c r="R248" s="2"/>
      <c r="S248" t="s">
        <v>82</v>
      </c>
      <c r="T248">
        <v>1.07</v>
      </c>
      <c r="V248">
        <v>2.48</v>
      </c>
      <c r="AS248">
        <v>30</v>
      </c>
      <c r="AU248" t="s">
        <v>223</v>
      </c>
      <c r="AV248" t="s">
        <v>224</v>
      </c>
      <c r="AW248" t="s">
        <v>137</v>
      </c>
      <c r="AX248" t="s">
        <v>88</v>
      </c>
      <c r="AY248" t="s">
        <v>89</v>
      </c>
      <c r="AZ248" t="s">
        <v>238</v>
      </c>
      <c r="BA248" t="s">
        <v>110</v>
      </c>
      <c r="BB248" t="s">
        <v>578</v>
      </c>
      <c r="BC248" t="s">
        <v>578</v>
      </c>
      <c r="BD248">
        <v>4.46</v>
      </c>
      <c r="BE248">
        <v>4.46</v>
      </c>
      <c r="BF248">
        <v>0.53</v>
      </c>
      <c r="BG248">
        <v>0.53</v>
      </c>
      <c r="BH248">
        <v>4.05</v>
      </c>
      <c r="BI248">
        <v>4.05</v>
      </c>
      <c r="BJ248">
        <v>0.38</v>
      </c>
      <c r="BK248">
        <v>0.38</v>
      </c>
      <c r="BL248">
        <v>15</v>
      </c>
      <c r="BR248">
        <v>0</v>
      </c>
      <c r="BS248">
        <v>0.25</v>
      </c>
      <c r="BT248">
        <v>0.5</v>
      </c>
      <c r="BU248">
        <v>0.75</v>
      </c>
      <c r="BV248">
        <v>0.9</v>
      </c>
    </row>
    <row r="249" spans="1:74" x14ac:dyDescent="0.25">
      <c r="A249" t="s">
        <v>74</v>
      </c>
      <c r="B249" t="s">
        <v>75</v>
      </c>
      <c r="C249">
        <v>10</v>
      </c>
      <c r="D249">
        <v>10</v>
      </c>
      <c r="E249">
        <v>329</v>
      </c>
      <c r="F249" t="s">
        <v>236</v>
      </c>
      <c r="G249" t="s">
        <v>221</v>
      </c>
      <c r="H249">
        <v>2018</v>
      </c>
      <c r="I249" t="s">
        <v>78</v>
      </c>
      <c r="J249" t="s">
        <v>79</v>
      </c>
      <c r="K249" t="s">
        <v>80</v>
      </c>
      <c r="L249">
        <v>71.599999999999994</v>
      </c>
      <c r="N249" s="2">
        <v>78.599999999999994</v>
      </c>
      <c r="O249" s="2">
        <v>0.68</v>
      </c>
      <c r="P249" s="2"/>
      <c r="Q249" s="2"/>
      <c r="R249" s="2"/>
      <c r="S249" t="s">
        <v>82</v>
      </c>
      <c r="T249">
        <v>1.07</v>
      </c>
      <c r="V249">
        <v>2.48</v>
      </c>
      <c r="AS249">
        <v>30</v>
      </c>
      <c r="AU249" t="s">
        <v>223</v>
      </c>
      <c r="AV249" t="s">
        <v>224</v>
      </c>
      <c r="AW249" t="s">
        <v>137</v>
      </c>
      <c r="AX249" t="s">
        <v>88</v>
      </c>
      <c r="AY249" t="s">
        <v>89</v>
      </c>
      <c r="AZ249" t="s">
        <v>238</v>
      </c>
      <c r="BA249" t="s">
        <v>110</v>
      </c>
      <c r="BB249" t="s">
        <v>579</v>
      </c>
      <c r="BC249" t="s">
        <v>580</v>
      </c>
      <c r="BD249">
        <v>0.35</v>
      </c>
      <c r="BE249">
        <v>0.35</v>
      </c>
      <c r="BF249">
        <v>0.12</v>
      </c>
      <c r="BG249">
        <v>0.12</v>
      </c>
      <c r="BH249">
        <v>0.31</v>
      </c>
      <c r="BI249">
        <v>0.31</v>
      </c>
      <c r="BJ249">
        <v>0.11</v>
      </c>
      <c r="BK249">
        <v>0.11</v>
      </c>
      <c r="BL249">
        <v>15</v>
      </c>
      <c r="BR249">
        <v>0</v>
      </c>
      <c r="BS249">
        <v>0.25</v>
      </c>
      <c r="BT249">
        <v>0.5</v>
      </c>
      <c r="BU249">
        <v>0.75</v>
      </c>
      <c r="BV249">
        <v>0.9</v>
      </c>
    </row>
    <row r="250" spans="1:74" x14ac:dyDescent="0.25">
      <c r="A250" t="s">
        <v>74</v>
      </c>
      <c r="B250" t="s">
        <v>75</v>
      </c>
      <c r="C250">
        <v>10</v>
      </c>
      <c r="D250">
        <v>10</v>
      </c>
      <c r="E250">
        <v>330</v>
      </c>
      <c r="F250" t="s">
        <v>236</v>
      </c>
      <c r="G250" t="s">
        <v>221</v>
      </c>
      <c r="H250">
        <v>2018</v>
      </c>
      <c r="I250" t="s">
        <v>78</v>
      </c>
      <c r="J250" t="s">
        <v>79</v>
      </c>
      <c r="K250" t="s">
        <v>80</v>
      </c>
      <c r="L250">
        <v>71.599999999999994</v>
      </c>
      <c r="N250" s="2">
        <v>78.599999999999994</v>
      </c>
      <c r="O250" s="2">
        <v>0.68</v>
      </c>
      <c r="P250" s="2"/>
      <c r="Q250" s="2"/>
      <c r="R250" s="2"/>
      <c r="S250" t="s">
        <v>82</v>
      </c>
      <c r="T250">
        <v>1.07</v>
      </c>
      <c r="V250">
        <v>2.48</v>
      </c>
      <c r="AS250">
        <v>30</v>
      </c>
      <c r="AU250" t="s">
        <v>223</v>
      </c>
      <c r="AV250" t="s">
        <v>224</v>
      </c>
      <c r="AW250" t="s">
        <v>137</v>
      </c>
      <c r="AX250" t="s">
        <v>88</v>
      </c>
      <c r="AY250" t="s">
        <v>89</v>
      </c>
      <c r="AZ250" t="s">
        <v>238</v>
      </c>
      <c r="BA250" t="s">
        <v>110</v>
      </c>
      <c r="BB250" t="s">
        <v>581</v>
      </c>
      <c r="BC250" t="s">
        <v>582</v>
      </c>
      <c r="BD250">
        <v>0.32</v>
      </c>
      <c r="BE250">
        <v>0.32</v>
      </c>
      <c r="BF250">
        <v>0.14000000000000001</v>
      </c>
      <c r="BG250">
        <v>0.14000000000000001</v>
      </c>
      <c r="BH250">
        <v>0.35</v>
      </c>
      <c r="BI250">
        <v>0.35</v>
      </c>
      <c r="BJ250">
        <v>0.16</v>
      </c>
      <c r="BK250">
        <v>0.16</v>
      </c>
      <c r="BL250">
        <v>15</v>
      </c>
      <c r="BR250">
        <v>0</v>
      </c>
      <c r="BS250">
        <v>0.25</v>
      </c>
      <c r="BT250">
        <v>0.5</v>
      </c>
      <c r="BU250">
        <v>0.75</v>
      </c>
      <c r="BV250">
        <v>0.9</v>
      </c>
    </row>
    <row r="251" spans="1:74" x14ac:dyDescent="0.25">
      <c r="A251" t="s">
        <v>74</v>
      </c>
      <c r="B251" t="s">
        <v>75</v>
      </c>
      <c r="C251">
        <v>10</v>
      </c>
      <c r="D251">
        <v>10</v>
      </c>
      <c r="E251">
        <v>331</v>
      </c>
      <c r="F251" t="s">
        <v>236</v>
      </c>
      <c r="G251" t="s">
        <v>221</v>
      </c>
      <c r="H251">
        <v>2018</v>
      </c>
      <c r="I251" t="s">
        <v>78</v>
      </c>
      <c r="J251" t="s">
        <v>79</v>
      </c>
      <c r="K251" t="s">
        <v>80</v>
      </c>
      <c r="L251">
        <v>71.599999999999994</v>
      </c>
      <c r="N251" s="2">
        <v>78.599999999999994</v>
      </c>
      <c r="O251" s="2">
        <v>0.68</v>
      </c>
      <c r="P251" s="2"/>
      <c r="Q251" s="2"/>
      <c r="R251" s="2"/>
      <c r="S251" t="s">
        <v>82</v>
      </c>
      <c r="T251">
        <v>1.07</v>
      </c>
      <c r="V251">
        <v>2.48</v>
      </c>
      <c r="AS251">
        <v>30</v>
      </c>
      <c r="AU251" t="s">
        <v>223</v>
      </c>
      <c r="AV251" t="s">
        <v>224</v>
      </c>
      <c r="AW251" t="s">
        <v>137</v>
      </c>
      <c r="AX251" t="s">
        <v>88</v>
      </c>
      <c r="AY251" t="s">
        <v>89</v>
      </c>
      <c r="AZ251" t="s">
        <v>238</v>
      </c>
      <c r="BA251" t="s">
        <v>110</v>
      </c>
      <c r="BB251" t="s">
        <v>583</v>
      </c>
      <c r="BC251" t="s">
        <v>584</v>
      </c>
      <c r="BD251">
        <v>-0.65</v>
      </c>
      <c r="BE251">
        <v>-0.65</v>
      </c>
      <c r="BF251">
        <v>0.03</v>
      </c>
      <c r="BG251">
        <v>0.03</v>
      </c>
      <c r="BH251">
        <v>-0.71</v>
      </c>
      <c r="BI251">
        <v>-0.71</v>
      </c>
      <c r="BJ251">
        <v>0.09</v>
      </c>
      <c r="BK251">
        <v>0.09</v>
      </c>
      <c r="BL251">
        <v>15</v>
      </c>
      <c r="BR251">
        <v>0</v>
      </c>
      <c r="BS251">
        <v>0.25</v>
      </c>
      <c r="BT251">
        <v>0.5</v>
      </c>
      <c r="BU251">
        <v>0.75</v>
      </c>
      <c r="BV251">
        <v>0.9</v>
      </c>
    </row>
    <row r="252" spans="1:74" x14ac:dyDescent="0.25">
      <c r="A252" t="s">
        <v>74</v>
      </c>
      <c r="B252" t="s">
        <v>75</v>
      </c>
      <c r="C252">
        <v>10</v>
      </c>
      <c r="D252">
        <v>10</v>
      </c>
      <c r="E252">
        <v>332</v>
      </c>
      <c r="F252" t="s">
        <v>236</v>
      </c>
      <c r="G252" t="s">
        <v>221</v>
      </c>
      <c r="H252">
        <v>2018</v>
      </c>
      <c r="I252" t="s">
        <v>78</v>
      </c>
      <c r="J252" t="s">
        <v>79</v>
      </c>
      <c r="K252" t="s">
        <v>80</v>
      </c>
      <c r="L252">
        <v>71.599999999999994</v>
      </c>
      <c r="N252" s="2">
        <v>78.599999999999994</v>
      </c>
      <c r="O252" s="2">
        <v>0.68</v>
      </c>
      <c r="P252" s="2"/>
      <c r="Q252" s="2"/>
      <c r="R252" s="2"/>
      <c r="S252" t="s">
        <v>82</v>
      </c>
      <c r="T252">
        <v>1.07</v>
      </c>
      <c r="V252">
        <v>2.48</v>
      </c>
      <c r="AS252">
        <v>30</v>
      </c>
      <c r="AU252" t="s">
        <v>223</v>
      </c>
      <c r="AV252" t="s">
        <v>224</v>
      </c>
      <c r="AW252" t="s">
        <v>137</v>
      </c>
      <c r="AX252" t="s">
        <v>88</v>
      </c>
      <c r="AY252" t="s">
        <v>89</v>
      </c>
      <c r="AZ252" t="s">
        <v>238</v>
      </c>
      <c r="BA252" t="s">
        <v>110</v>
      </c>
      <c r="BB252" t="s">
        <v>585</v>
      </c>
      <c r="BC252" t="s">
        <v>586</v>
      </c>
      <c r="BD252">
        <v>-0.63</v>
      </c>
      <c r="BE252">
        <v>-0.63</v>
      </c>
      <c r="BF252">
        <v>7.0000000000000007E-2</v>
      </c>
      <c r="BG252">
        <v>7.0000000000000007E-2</v>
      </c>
      <c r="BH252">
        <v>-0.69</v>
      </c>
      <c r="BI252">
        <v>-0.69</v>
      </c>
      <c r="BJ252">
        <v>0.11</v>
      </c>
      <c r="BK252">
        <v>0.11</v>
      </c>
      <c r="BL252">
        <v>15</v>
      </c>
      <c r="BR252">
        <v>0</v>
      </c>
      <c r="BS252">
        <v>0.25</v>
      </c>
      <c r="BT252">
        <v>0.5</v>
      </c>
      <c r="BU252">
        <v>0.75</v>
      </c>
      <c r="BV252">
        <v>0.9</v>
      </c>
    </row>
    <row r="253" spans="1:74" x14ac:dyDescent="0.25">
      <c r="A253" t="s">
        <v>74</v>
      </c>
      <c r="B253" t="s">
        <v>75</v>
      </c>
      <c r="C253">
        <v>10</v>
      </c>
      <c r="D253">
        <v>10</v>
      </c>
      <c r="E253">
        <v>333</v>
      </c>
      <c r="F253" t="s">
        <v>236</v>
      </c>
      <c r="G253" t="s">
        <v>221</v>
      </c>
      <c r="H253">
        <v>2018</v>
      </c>
      <c r="I253" t="s">
        <v>78</v>
      </c>
      <c r="J253" t="s">
        <v>79</v>
      </c>
      <c r="K253" t="s">
        <v>80</v>
      </c>
      <c r="L253">
        <v>71.599999999999994</v>
      </c>
      <c r="N253" s="2">
        <v>78.599999999999994</v>
      </c>
      <c r="O253" s="2">
        <v>0.68</v>
      </c>
      <c r="P253" s="2"/>
      <c r="Q253" s="2"/>
      <c r="R253" s="2"/>
      <c r="S253" t="s">
        <v>82</v>
      </c>
      <c r="T253">
        <v>1.07</v>
      </c>
      <c r="V253">
        <v>2.48</v>
      </c>
      <c r="AS253">
        <v>30</v>
      </c>
      <c r="AU253" t="s">
        <v>223</v>
      </c>
      <c r="AV253" t="s">
        <v>224</v>
      </c>
      <c r="AW253" t="s">
        <v>137</v>
      </c>
      <c r="AX253" t="s">
        <v>88</v>
      </c>
      <c r="AY253" t="s">
        <v>89</v>
      </c>
      <c r="AZ253" t="s">
        <v>238</v>
      </c>
      <c r="BA253" t="s">
        <v>110</v>
      </c>
      <c r="BB253" t="s">
        <v>587</v>
      </c>
      <c r="BC253" t="s">
        <v>588</v>
      </c>
      <c r="BD253">
        <v>0.79</v>
      </c>
      <c r="BE253">
        <v>0.79</v>
      </c>
      <c r="BF253">
        <v>0.13</v>
      </c>
      <c r="BG253">
        <v>0.13</v>
      </c>
      <c r="BH253">
        <v>0.78</v>
      </c>
      <c r="BI253">
        <v>0.78</v>
      </c>
      <c r="BJ253">
        <v>0.21</v>
      </c>
      <c r="BK253">
        <v>0.21</v>
      </c>
      <c r="BL253">
        <v>15</v>
      </c>
      <c r="BR253">
        <v>0</v>
      </c>
      <c r="BS253">
        <v>0.25</v>
      </c>
      <c r="BT253">
        <v>0.5</v>
      </c>
      <c r="BU253">
        <v>0.75</v>
      </c>
      <c r="BV253">
        <v>0.9</v>
      </c>
    </row>
    <row r="254" spans="1:74" x14ac:dyDescent="0.25">
      <c r="A254" t="s">
        <v>74</v>
      </c>
      <c r="B254" t="s">
        <v>75</v>
      </c>
      <c r="C254">
        <v>10</v>
      </c>
      <c r="D254">
        <v>10</v>
      </c>
      <c r="E254">
        <v>334</v>
      </c>
      <c r="F254" t="s">
        <v>236</v>
      </c>
      <c r="G254" t="s">
        <v>221</v>
      </c>
      <c r="H254">
        <v>2018</v>
      </c>
      <c r="I254" t="s">
        <v>78</v>
      </c>
      <c r="J254" t="s">
        <v>79</v>
      </c>
      <c r="K254" t="s">
        <v>80</v>
      </c>
      <c r="L254">
        <v>71.599999999999994</v>
      </c>
      <c r="N254" s="2">
        <v>78.599999999999994</v>
      </c>
      <c r="O254" s="2">
        <v>0.68</v>
      </c>
      <c r="P254" s="2"/>
      <c r="Q254" s="2"/>
      <c r="R254" s="2"/>
      <c r="S254" t="s">
        <v>82</v>
      </c>
      <c r="T254">
        <v>1.07</v>
      </c>
      <c r="V254">
        <v>2.48</v>
      </c>
      <c r="AS254">
        <v>30</v>
      </c>
      <c r="AU254" t="s">
        <v>223</v>
      </c>
      <c r="AV254" t="s">
        <v>224</v>
      </c>
      <c r="AW254" t="s">
        <v>137</v>
      </c>
      <c r="AX254" t="s">
        <v>88</v>
      </c>
      <c r="AY254" t="s">
        <v>89</v>
      </c>
      <c r="AZ254" t="s">
        <v>238</v>
      </c>
      <c r="BA254" t="s">
        <v>110</v>
      </c>
      <c r="BB254" t="s">
        <v>589</v>
      </c>
      <c r="BC254" t="s">
        <v>590</v>
      </c>
      <c r="BD254">
        <v>0.7</v>
      </c>
      <c r="BE254">
        <v>0.7</v>
      </c>
      <c r="BF254">
        <v>0.14000000000000001</v>
      </c>
      <c r="BG254">
        <v>0.14000000000000001</v>
      </c>
      <c r="BH254">
        <v>0.78</v>
      </c>
      <c r="BI254">
        <v>0.78</v>
      </c>
      <c r="BJ254">
        <v>0.17</v>
      </c>
      <c r="BK254">
        <v>0.17</v>
      </c>
      <c r="BL254">
        <v>15</v>
      </c>
      <c r="BQ254" t="s">
        <v>240</v>
      </c>
      <c r="BR254">
        <v>0</v>
      </c>
      <c r="BS254">
        <v>0.25</v>
      </c>
      <c r="BT254">
        <v>0.5</v>
      </c>
      <c r="BU254">
        <v>0.75</v>
      </c>
      <c r="BV254">
        <v>0.9</v>
      </c>
    </row>
    <row r="255" spans="1:74" x14ac:dyDescent="0.25">
      <c r="A255" t="s">
        <v>74</v>
      </c>
      <c r="B255" t="s">
        <v>75</v>
      </c>
      <c r="C255">
        <v>10</v>
      </c>
      <c r="D255">
        <v>10</v>
      </c>
      <c r="E255">
        <v>335</v>
      </c>
      <c r="F255" t="s">
        <v>236</v>
      </c>
      <c r="G255" t="s">
        <v>221</v>
      </c>
      <c r="H255">
        <v>2018</v>
      </c>
      <c r="I255" t="s">
        <v>78</v>
      </c>
      <c r="J255" t="s">
        <v>79</v>
      </c>
      <c r="K255" t="s">
        <v>80</v>
      </c>
      <c r="L255">
        <v>71.599999999999994</v>
      </c>
      <c r="N255" s="2">
        <v>78.599999999999994</v>
      </c>
      <c r="O255" s="2">
        <v>0.68</v>
      </c>
      <c r="P255" s="2"/>
      <c r="Q255" s="2"/>
      <c r="R255" s="2"/>
      <c r="S255" t="s">
        <v>82</v>
      </c>
      <c r="T255">
        <v>1.07</v>
      </c>
      <c r="V255">
        <v>2.48</v>
      </c>
      <c r="AS255">
        <v>30</v>
      </c>
      <c r="AU255" t="s">
        <v>223</v>
      </c>
      <c r="AV255" t="s">
        <v>224</v>
      </c>
      <c r="AW255" t="s">
        <v>137</v>
      </c>
      <c r="AX255" t="s">
        <v>88</v>
      </c>
      <c r="AY255" t="s">
        <v>89</v>
      </c>
      <c r="AZ255" t="s">
        <v>238</v>
      </c>
      <c r="BA255" t="s">
        <v>110</v>
      </c>
      <c r="BB255" t="s">
        <v>241</v>
      </c>
      <c r="BC255" t="s">
        <v>241</v>
      </c>
      <c r="BD255">
        <v>-0.96</v>
      </c>
      <c r="BE255">
        <v>-0.96</v>
      </c>
      <c r="BF255">
        <v>0.13</v>
      </c>
      <c r="BG255">
        <v>0.13</v>
      </c>
      <c r="BH255">
        <v>-0.96</v>
      </c>
      <c r="BI255">
        <v>-0.96</v>
      </c>
      <c r="BJ255">
        <v>0.12</v>
      </c>
      <c r="BK255">
        <v>0.12</v>
      </c>
      <c r="BL255">
        <v>15</v>
      </c>
      <c r="BR255">
        <v>0</v>
      </c>
      <c r="BS255">
        <v>0.25</v>
      </c>
      <c r="BT255">
        <v>0.5</v>
      </c>
      <c r="BU255">
        <v>0.75</v>
      </c>
      <c r="BV255">
        <v>0.9</v>
      </c>
    </row>
    <row r="256" spans="1:74" x14ac:dyDescent="0.25">
      <c r="A256" t="s">
        <v>74</v>
      </c>
      <c r="B256" t="s">
        <v>75</v>
      </c>
      <c r="C256">
        <v>10</v>
      </c>
      <c r="D256">
        <v>10</v>
      </c>
      <c r="E256">
        <v>336</v>
      </c>
      <c r="F256" t="s">
        <v>236</v>
      </c>
      <c r="G256" t="s">
        <v>221</v>
      </c>
      <c r="H256">
        <v>2018</v>
      </c>
      <c r="I256" t="s">
        <v>78</v>
      </c>
      <c r="J256" t="s">
        <v>79</v>
      </c>
      <c r="K256" t="s">
        <v>80</v>
      </c>
      <c r="L256">
        <v>71.599999999999994</v>
      </c>
      <c r="N256" s="2">
        <v>78.599999999999994</v>
      </c>
      <c r="O256" s="2">
        <v>0.68</v>
      </c>
      <c r="P256" s="2"/>
      <c r="Q256" s="2"/>
      <c r="R256" s="2"/>
      <c r="S256" t="s">
        <v>82</v>
      </c>
      <c r="T256">
        <v>1.07</v>
      </c>
      <c r="V256">
        <v>2.48</v>
      </c>
      <c r="AS256">
        <v>30</v>
      </c>
      <c r="AU256" t="s">
        <v>223</v>
      </c>
      <c r="AV256" t="s">
        <v>224</v>
      </c>
      <c r="AW256" t="s">
        <v>137</v>
      </c>
      <c r="AX256" t="s">
        <v>88</v>
      </c>
      <c r="AY256" t="s">
        <v>89</v>
      </c>
      <c r="AZ256" t="s">
        <v>238</v>
      </c>
      <c r="BA256" t="s">
        <v>110</v>
      </c>
      <c r="BB256" t="s">
        <v>591</v>
      </c>
      <c r="BC256" t="s">
        <v>591</v>
      </c>
      <c r="BD256">
        <v>-0.94</v>
      </c>
      <c r="BE256">
        <v>-0.94</v>
      </c>
      <c r="BF256">
        <v>0.04</v>
      </c>
      <c r="BG256">
        <v>0.04</v>
      </c>
      <c r="BH256">
        <v>-1.0900000000000001</v>
      </c>
      <c r="BI256">
        <v>-1.0900000000000001</v>
      </c>
      <c r="BJ256">
        <v>0.08</v>
      </c>
      <c r="BK256">
        <v>0.08</v>
      </c>
      <c r="BL256">
        <v>15</v>
      </c>
      <c r="BQ256" t="s">
        <v>240</v>
      </c>
      <c r="BR256">
        <v>0</v>
      </c>
      <c r="BS256">
        <v>0.25</v>
      </c>
      <c r="BT256">
        <v>0.5</v>
      </c>
      <c r="BU256">
        <v>0.75</v>
      </c>
      <c r="BV256">
        <v>0.9</v>
      </c>
    </row>
    <row r="257" spans="1:74" x14ac:dyDescent="0.25">
      <c r="A257" t="s">
        <v>74</v>
      </c>
      <c r="B257" t="s">
        <v>75</v>
      </c>
      <c r="C257">
        <v>10</v>
      </c>
      <c r="D257">
        <v>10</v>
      </c>
      <c r="E257">
        <v>337</v>
      </c>
      <c r="F257" t="s">
        <v>236</v>
      </c>
      <c r="G257" t="s">
        <v>221</v>
      </c>
      <c r="H257">
        <v>2018</v>
      </c>
      <c r="I257" t="s">
        <v>78</v>
      </c>
      <c r="J257" t="s">
        <v>79</v>
      </c>
      <c r="K257" t="s">
        <v>80</v>
      </c>
      <c r="L257">
        <v>71.599999999999994</v>
      </c>
      <c r="N257" s="2">
        <v>78.599999999999994</v>
      </c>
      <c r="O257" s="2">
        <v>0.68</v>
      </c>
      <c r="P257" s="2"/>
      <c r="Q257" s="2"/>
      <c r="R257" s="2"/>
      <c r="S257" t="s">
        <v>82</v>
      </c>
      <c r="T257">
        <v>1.07</v>
      </c>
      <c r="V257">
        <v>2.48</v>
      </c>
      <c r="AS257">
        <v>30</v>
      </c>
      <c r="AU257" t="s">
        <v>223</v>
      </c>
      <c r="AV257" t="s">
        <v>224</v>
      </c>
      <c r="AW257" t="s">
        <v>137</v>
      </c>
      <c r="AX257" t="s">
        <v>88</v>
      </c>
      <c r="AY257" t="s">
        <v>89</v>
      </c>
      <c r="AZ257" t="s">
        <v>238</v>
      </c>
      <c r="BA257" t="s">
        <v>110</v>
      </c>
      <c r="BB257" t="s">
        <v>592</v>
      </c>
      <c r="BC257" t="s">
        <v>593</v>
      </c>
      <c r="BD257">
        <v>-0.59</v>
      </c>
      <c r="BE257">
        <v>-0.59</v>
      </c>
      <c r="BF257">
        <v>0.03</v>
      </c>
      <c r="BG257">
        <v>0.03</v>
      </c>
      <c r="BH257">
        <v>-0.59</v>
      </c>
      <c r="BI257">
        <v>-0.59</v>
      </c>
      <c r="BJ257">
        <v>0.05</v>
      </c>
      <c r="BK257">
        <v>0.05</v>
      </c>
      <c r="BL257">
        <v>15</v>
      </c>
      <c r="BR257">
        <v>0</v>
      </c>
      <c r="BS257">
        <v>0.25</v>
      </c>
      <c r="BT257">
        <v>0.5</v>
      </c>
      <c r="BU257">
        <v>0.75</v>
      </c>
      <c r="BV257">
        <v>0.9</v>
      </c>
    </row>
    <row r="258" spans="1:74" x14ac:dyDescent="0.25">
      <c r="A258" t="s">
        <v>74</v>
      </c>
      <c r="B258" t="s">
        <v>75</v>
      </c>
      <c r="C258">
        <v>10</v>
      </c>
      <c r="D258">
        <v>10</v>
      </c>
      <c r="E258">
        <v>338</v>
      </c>
      <c r="F258" t="s">
        <v>236</v>
      </c>
      <c r="G258" t="s">
        <v>221</v>
      </c>
      <c r="H258">
        <v>2018</v>
      </c>
      <c r="I258" t="s">
        <v>78</v>
      </c>
      <c r="J258" t="s">
        <v>79</v>
      </c>
      <c r="K258" t="s">
        <v>80</v>
      </c>
      <c r="L258">
        <v>71.599999999999994</v>
      </c>
      <c r="N258" s="2">
        <v>78.599999999999994</v>
      </c>
      <c r="O258" s="2">
        <v>0.68</v>
      </c>
      <c r="P258" s="2"/>
      <c r="Q258" s="2"/>
      <c r="R258" s="2"/>
      <c r="S258" t="s">
        <v>82</v>
      </c>
      <c r="T258">
        <v>1.07</v>
      </c>
      <c r="V258">
        <v>2.48</v>
      </c>
      <c r="AS258">
        <v>30</v>
      </c>
      <c r="AU258" t="s">
        <v>223</v>
      </c>
      <c r="AV258" t="s">
        <v>224</v>
      </c>
      <c r="AW258" t="s">
        <v>137</v>
      </c>
      <c r="AX258" t="s">
        <v>88</v>
      </c>
      <c r="AY258" t="s">
        <v>89</v>
      </c>
      <c r="AZ258" t="s">
        <v>238</v>
      </c>
      <c r="BA258" t="s">
        <v>110</v>
      </c>
      <c r="BB258" t="s">
        <v>594</v>
      </c>
      <c r="BC258" t="s">
        <v>595</v>
      </c>
      <c r="BD258">
        <v>-0.56000000000000005</v>
      </c>
      <c r="BE258">
        <v>-0.56000000000000005</v>
      </c>
      <c r="BF258">
        <v>0.02</v>
      </c>
      <c r="BG258">
        <v>0.02</v>
      </c>
      <c r="BH258">
        <v>-0.66</v>
      </c>
      <c r="BI258">
        <v>-0.66</v>
      </c>
      <c r="BJ258">
        <v>0.04</v>
      </c>
      <c r="BK258">
        <v>0.04</v>
      </c>
      <c r="BL258">
        <v>15</v>
      </c>
      <c r="BQ258" t="s">
        <v>240</v>
      </c>
      <c r="BR258">
        <v>0</v>
      </c>
      <c r="BS258">
        <v>0.25</v>
      </c>
      <c r="BT258">
        <v>0.5</v>
      </c>
      <c r="BU258">
        <v>0.75</v>
      </c>
      <c r="BV258">
        <v>0.9</v>
      </c>
    </row>
    <row r="259" spans="1:74" x14ac:dyDescent="0.25">
      <c r="A259" t="s">
        <v>74</v>
      </c>
      <c r="B259" t="s">
        <v>75</v>
      </c>
      <c r="C259">
        <v>10</v>
      </c>
      <c r="D259">
        <v>10</v>
      </c>
      <c r="E259">
        <v>339</v>
      </c>
      <c r="F259" t="s">
        <v>236</v>
      </c>
      <c r="G259" t="s">
        <v>221</v>
      </c>
      <c r="H259">
        <v>2018</v>
      </c>
      <c r="I259" t="s">
        <v>78</v>
      </c>
      <c r="J259" t="s">
        <v>79</v>
      </c>
      <c r="K259" t="s">
        <v>80</v>
      </c>
      <c r="L259">
        <v>71.599999999999994</v>
      </c>
      <c r="N259" s="2">
        <v>78.599999999999994</v>
      </c>
      <c r="O259" s="2">
        <v>0.68</v>
      </c>
      <c r="P259" s="2"/>
      <c r="Q259" s="2"/>
      <c r="R259" s="2"/>
      <c r="S259" t="s">
        <v>82</v>
      </c>
      <c r="T259">
        <v>1.07</v>
      </c>
      <c r="V259">
        <v>2.48</v>
      </c>
      <c r="AS259">
        <v>30</v>
      </c>
      <c r="AU259" t="s">
        <v>223</v>
      </c>
      <c r="AV259" t="s">
        <v>224</v>
      </c>
      <c r="AW259" t="s">
        <v>137</v>
      </c>
      <c r="AX259" t="s">
        <v>88</v>
      </c>
      <c r="AY259" t="s">
        <v>89</v>
      </c>
      <c r="AZ259" t="s">
        <v>238</v>
      </c>
      <c r="BA259" t="s">
        <v>110</v>
      </c>
      <c r="BB259" s="22" t="s">
        <v>601</v>
      </c>
      <c r="BC259" t="s">
        <v>602</v>
      </c>
      <c r="BD259">
        <v>-0.4</v>
      </c>
      <c r="BE259">
        <v>-0.4</v>
      </c>
      <c r="BF259">
        <v>0.03</v>
      </c>
      <c r="BG259">
        <v>0.03</v>
      </c>
      <c r="BH259">
        <v>-0.39</v>
      </c>
      <c r="BI259">
        <v>-0.39</v>
      </c>
      <c r="BJ259">
        <v>0.03</v>
      </c>
      <c r="BK259">
        <v>0.03</v>
      </c>
      <c r="BL259">
        <v>15</v>
      </c>
      <c r="BR259">
        <v>0</v>
      </c>
      <c r="BS259">
        <v>0.25</v>
      </c>
      <c r="BT259">
        <v>0.5</v>
      </c>
      <c r="BU259">
        <v>0.75</v>
      </c>
      <c r="BV259">
        <v>0.9</v>
      </c>
    </row>
    <row r="260" spans="1:74" x14ac:dyDescent="0.25">
      <c r="A260" t="s">
        <v>74</v>
      </c>
      <c r="B260" t="s">
        <v>75</v>
      </c>
      <c r="C260">
        <v>10</v>
      </c>
      <c r="D260">
        <v>10</v>
      </c>
      <c r="E260">
        <v>340</v>
      </c>
      <c r="F260" t="s">
        <v>236</v>
      </c>
      <c r="G260" t="s">
        <v>221</v>
      </c>
      <c r="H260">
        <v>2018</v>
      </c>
      <c r="I260" t="s">
        <v>78</v>
      </c>
      <c r="J260" t="s">
        <v>79</v>
      </c>
      <c r="K260" t="s">
        <v>80</v>
      </c>
      <c r="L260">
        <v>71.599999999999994</v>
      </c>
      <c r="N260" s="2">
        <v>78.599999999999994</v>
      </c>
      <c r="O260" s="2">
        <v>0.68</v>
      </c>
      <c r="P260" s="2"/>
      <c r="Q260" s="2"/>
      <c r="R260" s="2"/>
      <c r="S260" t="s">
        <v>82</v>
      </c>
      <c r="T260">
        <v>1.07</v>
      </c>
      <c r="V260">
        <v>2.48</v>
      </c>
      <c r="AS260">
        <v>30</v>
      </c>
      <c r="AU260" t="s">
        <v>223</v>
      </c>
      <c r="AV260" t="s">
        <v>224</v>
      </c>
      <c r="AW260" t="s">
        <v>137</v>
      </c>
      <c r="AX260" t="s">
        <v>88</v>
      </c>
      <c r="AY260" t="s">
        <v>89</v>
      </c>
      <c r="AZ260" t="s">
        <v>238</v>
      </c>
      <c r="BA260" t="s">
        <v>110</v>
      </c>
      <c r="BB260" s="22" t="s">
        <v>603</v>
      </c>
      <c r="BC260" t="s">
        <v>604</v>
      </c>
      <c r="BD260">
        <v>-0.35</v>
      </c>
      <c r="BE260">
        <v>-0.35</v>
      </c>
      <c r="BF260">
        <v>0.01</v>
      </c>
      <c r="BG260">
        <v>0.01</v>
      </c>
      <c r="BH260">
        <v>-0.38</v>
      </c>
      <c r="BI260">
        <v>-0.38</v>
      </c>
      <c r="BJ260">
        <v>0.02</v>
      </c>
      <c r="BK260">
        <v>0.02</v>
      </c>
      <c r="BL260">
        <v>15</v>
      </c>
      <c r="BR260">
        <v>0</v>
      </c>
      <c r="BS260">
        <v>0.25</v>
      </c>
      <c r="BT260">
        <v>0.5</v>
      </c>
      <c r="BU260">
        <v>0.75</v>
      </c>
      <c r="BV260">
        <v>0.9</v>
      </c>
    </row>
    <row r="261" spans="1:74" x14ac:dyDescent="0.25">
      <c r="A261" t="s">
        <v>74</v>
      </c>
      <c r="B261" t="s">
        <v>75</v>
      </c>
      <c r="C261">
        <v>10</v>
      </c>
      <c r="D261">
        <v>10</v>
      </c>
      <c r="E261">
        <v>349</v>
      </c>
      <c r="F261" t="s">
        <v>236</v>
      </c>
      <c r="G261" t="s">
        <v>221</v>
      </c>
      <c r="H261">
        <v>2018</v>
      </c>
      <c r="I261" t="s">
        <v>78</v>
      </c>
      <c r="J261" t="s">
        <v>79</v>
      </c>
      <c r="K261" t="s">
        <v>80</v>
      </c>
      <c r="L261">
        <v>71.599999999999994</v>
      </c>
      <c r="N261" s="2">
        <v>78.599999999999994</v>
      </c>
      <c r="O261" s="2">
        <v>0.68</v>
      </c>
      <c r="P261" s="2"/>
      <c r="Q261" s="2">
        <v>2.19</v>
      </c>
      <c r="R261" s="2"/>
      <c r="S261" t="s">
        <v>82</v>
      </c>
      <c r="T261">
        <v>1.07</v>
      </c>
      <c r="V261">
        <v>3.42</v>
      </c>
      <c r="AS261">
        <v>60</v>
      </c>
      <c r="AU261" t="s">
        <v>223</v>
      </c>
      <c r="AV261" t="s">
        <v>237</v>
      </c>
      <c r="AW261" t="s">
        <v>137</v>
      </c>
      <c r="AX261" t="s">
        <v>88</v>
      </c>
      <c r="AY261" t="s">
        <v>89</v>
      </c>
      <c r="AZ261" t="s">
        <v>238</v>
      </c>
      <c r="BA261" t="s">
        <v>110</v>
      </c>
      <c r="BB261" t="s">
        <v>239</v>
      </c>
      <c r="BC261" t="s">
        <v>239</v>
      </c>
      <c r="BD261">
        <v>-4.88</v>
      </c>
      <c r="BE261">
        <v>-4.88</v>
      </c>
      <c r="BF261">
        <v>0.46</v>
      </c>
      <c r="BG261">
        <v>0.46</v>
      </c>
      <c r="BH261" s="5">
        <v>2.4900000000000002</v>
      </c>
      <c r="BI261">
        <v>-2.4900000000000002</v>
      </c>
      <c r="BJ261">
        <v>0.71</v>
      </c>
      <c r="BK261">
        <v>0.71</v>
      </c>
      <c r="BL261">
        <v>15</v>
      </c>
      <c r="BQ261" t="s">
        <v>240</v>
      </c>
      <c r="BR261">
        <v>0</v>
      </c>
      <c r="BS261">
        <v>0.25</v>
      </c>
      <c r="BT261">
        <v>0.5</v>
      </c>
      <c r="BU261">
        <v>0.75</v>
      </c>
      <c r="BV261">
        <v>0.9</v>
      </c>
    </row>
    <row r="262" spans="1:74" x14ac:dyDescent="0.25">
      <c r="A262" t="s">
        <v>74</v>
      </c>
      <c r="B262" t="s">
        <v>75</v>
      </c>
      <c r="C262">
        <v>10</v>
      </c>
      <c r="D262">
        <v>10</v>
      </c>
      <c r="E262">
        <v>350</v>
      </c>
      <c r="F262" t="s">
        <v>236</v>
      </c>
      <c r="G262" t="s">
        <v>221</v>
      </c>
      <c r="H262">
        <v>2018</v>
      </c>
      <c r="I262" t="s">
        <v>78</v>
      </c>
      <c r="J262" t="s">
        <v>79</v>
      </c>
      <c r="K262" t="s">
        <v>80</v>
      </c>
      <c r="L262">
        <v>71.599999999999994</v>
      </c>
      <c r="N262" s="2">
        <v>78.599999999999994</v>
      </c>
      <c r="O262" s="2">
        <v>0.68</v>
      </c>
      <c r="P262" s="2"/>
      <c r="Q262" s="2">
        <v>2.19</v>
      </c>
      <c r="R262" s="2"/>
      <c r="S262" t="s">
        <v>82</v>
      </c>
      <c r="T262">
        <v>1.07</v>
      </c>
      <c r="V262">
        <v>3.42</v>
      </c>
      <c r="AS262">
        <v>60</v>
      </c>
      <c r="AU262" t="s">
        <v>223</v>
      </c>
      <c r="AV262" t="s">
        <v>237</v>
      </c>
      <c r="AW262" t="s">
        <v>137</v>
      </c>
      <c r="AX262" t="s">
        <v>88</v>
      </c>
      <c r="AY262" t="s">
        <v>89</v>
      </c>
      <c r="AZ262" t="s">
        <v>238</v>
      </c>
      <c r="BA262" t="s">
        <v>110</v>
      </c>
      <c r="BB262" t="s">
        <v>409</v>
      </c>
      <c r="BC262" t="s">
        <v>409</v>
      </c>
      <c r="BD262">
        <v>-3.22</v>
      </c>
      <c r="BE262">
        <v>-3.22</v>
      </c>
      <c r="BF262">
        <v>0.53</v>
      </c>
      <c r="BG262">
        <v>0.53</v>
      </c>
      <c r="BH262">
        <v>-3.21</v>
      </c>
      <c r="BI262">
        <v>-3.21</v>
      </c>
      <c r="BJ262">
        <v>0.65</v>
      </c>
      <c r="BK262">
        <v>0.65</v>
      </c>
      <c r="BL262">
        <v>15</v>
      </c>
      <c r="BR262">
        <v>0</v>
      </c>
      <c r="BS262">
        <v>0.25</v>
      </c>
      <c r="BT262">
        <v>0.5</v>
      </c>
      <c r="BU262">
        <v>0.75</v>
      </c>
      <c r="BV262">
        <v>0.9</v>
      </c>
    </row>
    <row r="263" spans="1:74" x14ac:dyDescent="0.25">
      <c r="A263" t="s">
        <v>74</v>
      </c>
      <c r="B263" t="s">
        <v>75</v>
      </c>
      <c r="C263">
        <v>10</v>
      </c>
      <c r="D263">
        <v>10</v>
      </c>
      <c r="E263">
        <v>351</v>
      </c>
      <c r="F263" t="s">
        <v>236</v>
      </c>
      <c r="G263" t="s">
        <v>221</v>
      </c>
      <c r="H263">
        <v>2018</v>
      </c>
      <c r="I263" t="s">
        <v>78</v>
      </c>
      <c r="J263" t="s">
        <v>79</v>
      </c>
      <c r="K263" t="s">
        <v>80</v>
      </c>
      <c r="L263">
        <v>71.599999999999994</v>
      </c>
      <c r="N263" s="2">
        <v>78.599999999999994</v>
      </c>
      <c r="O263" s="2">
        <v>0.68</v>
      </c>
      <c r="P263" s="2"/>
      <c r="Q263" s="2">
        <v>2.19</v>
      </c>
      <c r="R263" s="2"/>
      <c r="S263" t="s">
        <v>82</v>
      </c>
      <c r="T263">
        <v>1.07</v>
      </c>
      <c r="V263">
        <v>3.42</v>
      </c>
      <c r="AS263">
        <v>60</v>
      </c>
      <c r="AU263" t="s">
        <v>223</v>
      </c>
      <c r="AV263" t="s">
        <v>237</v>
      </c>
      <c r="AW263" t="s">
        <v>137</v>
      </c>
      <c r="AX263" t="s">
        <v>88</v>
      </c>
      <c r="AY263" t="s">
        <v>89</v>
      </c>
      <c r="AZ263" t="s">
        <v>238</v>
      </c>
      <c r="BA263" t="s">
        <v>110</v>
      </c>
      <c r="BB263" t="s">
        <v>527</v>
      </c>
      <c r="BC263" t="s">
        <v>527</v>
      </c>
      <c r="BD263">
        <v>17.7</v>
      </c>
      <c r="BE263">
        <v>17.7</v>
      </c>
      <c r="BF263">
        <v>0.75</v>
      </c>
      <c r="BG263">
        <v>0.75</v>
      </c>
      <c r="BH263">
        <v>15.12</v>
      </c>
      <c r="BI263">
        <v>15.12</v>
      </c>
      <c r="BJ263">
        <v>1.7</v>
      </c>
      <c r="BK263">
        <v>1.7</v>
      </c>
      <c r="BL263">
        <v>15</v>
      </c>
      <c r="BQ263" t="s">
        <v>240</v>
      </c>
      <c r="BR263">
        <v>0</v>
      </c>
      <c r="BS263">
        <v>0.25</v>
      </c>
      <c r="BT263">
        <v>0.5</v>
      </c>
      <c r="BU263">
        <v>0.75</v>
      </c>
      <c r="BV263">
        <v>0.9</v>
      </c>
    </row>
    <row r="264" spans="1:74" x14ac:dyDescent="0.25">
      <c r="A264" t="s">
        <v>74</v>
      </c>
      <c r="B264" t="s">
        <v>75</v>
      </c>
      <c r="C264">
        <v>10</v>
      </c>
      <c r="D264">
        <v>10</v>
      </c>
      <c r="E264">
        <v>352</v>
      </c>
      <c r="F264" t="s">
        <v>236</v>
      </c>
      <c r="G264" t="s">
        <v>221</v>
      </c>
      <c r="H264">
        <v>2018</v>
      </c>
      <c r="I264" t="s">
        <v>78</v>
      </c>
      <c r="J264" t="s">
        <v>79</v>
      </c>
      <c r="K264" t="s">
        <v>80</v>
      </c>
      <c r="L264">
        <v>71.599999999999994</v>
      </c>
      <c r="N264" s="2">
        <v>78.599999999999994</v>
      </c>
      <c r="O264" s="2">
        <v>0.68</v>
      </c>
      <c r="P264" s="2"/>
      <c r="Q264" s="2">
        <v>2.19</v>
      </c>
      <c r="R264" s="2"/>
      <c r="S264" t="s">
        <v>82</v>
      </c>
      <c r="T264">
        <v>1.07</v>
      </c>
      <c r="V264">
        <v>3.42</v>
      </c>
      <c r="AS264">
        <v>60</v>
      </c>
      <c r="AU264" t="s">
        <v>223</v>
      </c>
      <c r="AV264" t="s">
        <v>237</v>
      </c>
      <c r="AW264" t="s">
        <v>137</v>
      </c>
      <c r="AX264" t="s">
        <v>88</v>
      </c>
      <c r="AY264" t="s">
        <v>89</v>
      </c>
      <c r="AZ264" t="s">
        <v>238</v>
      </c>
      <c r="BA264" t="s">
        <v>110</v>
      </c>
      <c r="BB264" t="s">
        <v>528</v>
      </c>
      <c r="BC264" t="s">
        <v>528</v>
      </c>
      <c r="BD264">
        <v>14.43</v>
      </c>
      <c r="BE264">
        <v>14.43</v>
      </c>
      <c r="BF264">
        <v>0.96</v>
      </c>
      <c r="BG264">
        <v>0.96</v>
      </c>
      <c r="BH264">
        <v>12.8</v>
      </c>
      <c r="BI264">
        <v>12.8</v>
      </c>
      <c r="BJ264">
        <v>0.85</v>
      </c>
      <c r="BK264">
        <v>0.85</v>
      </c>
      <c r="BL264">
        <v>15</v>
      </c>
      <c r="BQ264" t="s">
        <v>240</v>
      </c>
      <c r="BR264">
        <v>0</v>
      </c>
      <c r="BS264">
        <v>0.25</v>
      </c>
      <c r="BT264">
        <v>0.5</v>
      </c>
      <c r="BU264">
        <v>0.75</v>
      </c>
      <c r="BV264">
        <v>0.9</v>
      </c>
    </row>
    <row r="265" spans="1:74" x14ac:dyDescent="0.25">
      <c r="A265" t="s">
        <v>74</v>
      </c>
      <c r="B265" t="s">
        <v>75</v>
      </c>
      <c r="C265">
        <v>10</v>
      </c>
      <c r="D265">
        <v>10</v>
      </c>
      <c r="E265">
        <v>353</v>
      </c>
      <c r="F265" t="s">
        <v>236</v>
      </c>
      <c r="G265" t="s">
        <v>221</v>
      </c>
      <c r="H265">
        <v>2018</v>
      </c>
      <c r="I265" t="s">
        <v>78</v>
      </c>
      <c r="J265" t="s">
        <v>79</v>
      </c>
      <c r="K265" t="s">
        <v>80</v>
      </c>
      <c r="L265">
        <v>71.599999999999994</v>
      </c>
      <c r="N265" s="2">
        <v>78.599999999999994</v>
      </c>
      <c r="O265" s="2">
        <v>0.68</v>
      </c>
      <c r="P265" s="2"/>
      <c r="Q265" s="2">
        <v>2.19</v>
      </c>
      <c r="R265" s="2"/>
      <c r="S265" t="s">
        <v>82</v>
      </c>
      <c r="T265">
        <v>1.07</v>
      </c>
      <c r="V265">
        <v>3.42</v>
      </c>
      <c r="AS265">
        <v>60</v>
      </c>
      <c r="AU265" t="s">
        <v>223</v>
      </c>
      <c r="AV265" t="s">
        <v>237</v>
      </c>
      <c r="AW265" t="s">
        <v>137</v>
      </c>
      <c r="AX265" t="s">
        <v>88</v>
      </c>
      <c r="AY265" t="s">
        <v>89</v>
      </c>
      <c r="AZ265" t="s">
        <v>238</v>
      </c>
      <c r="BA265" t="s">
        <v>110</v>
      </c>
      <c r="BB265" t="s">
        <v>529</v>
      </c>
      <c r="BC265" t="s">
        <v>529</v>
      </c>
      <c r="BD265">
        <v>-9.15</v>
      </c>
      <c r="BE265">
        <v>-9.15</v>
      </c>
      <c r="BF265">
        <v>1.43</v>
      </c>
      <c r="BG265">
        <v>1.43</v>
      </c>
      <c r="BH265">
        <v>-8.89</v>
      </c>
      <c r="BI265">
        <v>-8.89</v>
      </c>
      <c r="BJ265">
        <v>1.1599999999999999</v>
      </c>
      <c r="BK265">
        <v>1.1599999999999999</v>
      </c>
      <c r="BL265">
        <v>15</v>
      </c>
      <c r="BR265">
        <v>0</v>
      </c>
      <c r="BS265">
        <v>0.25</v>
      </c>
      <c r="BT265">
        <v>0.5</v>
      </c>
      <c r="BU265">
        <v>0.75</v>
      </c>
      <c r="BV265">
        <v>0.9</v>
      </c>
    </row>
    <row r="266" spans="1:74" x14ac:dyDescent="0.25">
      <c r="A266" t="s">
        <v>74</v>
      </c>
      <c r="B266" t="s">
        <v>75</v>
      </c>
      <c r="C266">
        <v>10</v>
      </c>
      <c r="D266">
        <v>10</v>
      </c>
      <c r="E266">
        <v>354</v>
      </c>
      <c r="F266" t="s">
        <v>236</v>
      </c>
      <c r="G266" t="s">
        <v>221</v>
      </c>
      <c r="H266">
        <v>2018</v>
      </c>
      <c r="I266" t="s">
        <v>78</v>
      </c>
      <c r="J266" t="s">
        <v>79</v>
      </c>
      <c r="K266" t="s">
        <v>80</v>
      </c>
      <c r="L266">
        <v>71.599999999999994</v>
      </c>
      <c r="N266" s="2">
        <v>78.599999999999994</v>
      </c>
      <c r="O266" s="2">
        <v>0.68</v>
      </c>
      <c r="P266" s="2"/>
      <c r="Q266" s="2">
        <v>2.19</v>
      </c>
      <c r="R266" s="2"/>
      <c r="S266" t="s">
        <v>82</v>
      </c>
      <c r="T266">
        <v>1.07</v>
      </c>
      <c r="V266">
        <v>3.42</v>
      </c>
      <c r="AS266">
        <v>60</v>
      </c>
      <c r="AU266" t="s">
        <v>223</v>
      </c>
      <c r="AV266" t="s">
        <v>237</v>
      </c>
      <c r="AW266" t="s">
        <v>137</v>
      </c>
      <c r="AX266" t="s">
        <v>88</v>
      </c>
      <c r="AY266" t="s">
        <v>89</v>
      </c>
      <c r="AZ266" t="s">
        <v>238</v>
      </c>
      <c r="BA266" t="s">
        <v>110</v>
      </c>
      <c r="BB266" t="s">
        <v>530</v>
      </c>
      <c r="BC266" t="s">
        <v>530</v>
      </c>
      <c r="BD266">
        <v>-9.8800000000000008</v>
      </c>
      <c r="BE266">
        <v>-9.8800000000000008</v>
      </c>
      <c r="BF266">
        <v>1.95</v>
      </c>
      <c r="BG266">
        <v>1.95</v>
      </c>
      <c r="BH266">
        <v>-9.02</v>
      </c>
      <c r="BI266">
        <v>-9.02</v>
      </c>
      <c r="BJ266">
        <v>0.89</v>
      </c>
      <c r="BK266">
        <v>0.89</v>
      </c>
      <c r="BL266">
        <v>15</v>
      </c>
      <c r="BR266">
        <v>0</v>
      </c>
      <c r="BS266">
        <v>0.25</v>
      </c>
      <c r="BT266">
        <v>0.5</v>
      </c>
      <c r="BU266">
        <v>0.75</v>
      </c>
      <c r="BV266">
        <v>0.9</v>
      </c>
    </row>
    <row r="267" spans="1:74" x14ac:dyDescent="0.25">
      <c r="A267" t="s">
        <v>74</v>
      </c>
      <c r="B267" t="s">
        <v>75</v>
      </c>
      <c r="C267">
        <v>10</v>
      </c>
      <c r="D267">
        <v>10</v>
      </c>
      <c r="E267">
        <v>355</v>
      </c>
      <c r="F267" t="s">
        <v>236</v>
      </c>
      <c r="G267" t="s">
        <v>221</v>
      </c>
      <c r="H267">
        <v>2018</v>
      </c>
      <c r="I267" t="s">
        <v>78</v>
      </c>
      <c r="J267" t="s">
        <v>79</v>
      </c>
      <c r="K267" t="s">
        <v>80</v>
      </c>
      <c r="L267">
        <v>71.599999999999994</v>
      </c>
      <c r="N267" s="2">
        <v>78.599999999999994</v>
      </c>
      <c r="O267" s="2">
        <v>0.68</v>
      </c>
      <c r="P267" s="2"/>
      <c r="Q267" s="2">
        <v>2.19</v>
      </c>
      <c r="R267" s="2"/>
      <c r="S267" t="s">
        <v>82</v>
      </c>
      <c r="T267">
        <v>1.07</v>
      </c>
      <c r="V267">
        <v>3.42</v>
      </c>
      <c r="AS267">
        <v>60</v>
      </c>
      <c r="AU267" t="s">
        <v>223</v>
      </c>
      <c r="AV267" t="s">
        <v>237</v>
      </c>
      <c r="AW267" t="s">
        <v>137</v>
      </c>
      <c r="AX267" t="s">
        <v>88</v>
      </c>
      <c r="AY267" t="s">
        <v>89</v>
      </c>
      <c r="AZ267" t="s">
        <v>238</v>
      </c>
      <c r="BA267" t="s">
        <v>110</v>
      </c>
      <c r="BB267" t="s">
        <v>531</v>
      </c>
      <c r="BC267" t="s">
        <v>531</v>
      </c>
      <c r="BD267">
        <v>5.24</v>
      </c>
      <c r="BE267">
        <v>5.24</v>
      </c>
      <c r="BF267">
        <v>0.78</v>
      </c>
      <c r="BG267">
        <v>0.78</v>
      </c>
      <c r="BH267">
        <v>5.07</v>
      </c>
      <c r="BI267">
        <v>5.07</v>
      </c>
      <c r="BJ267">
        <v>2.35</v>
      </c>
      <c r="BK267">
        <v>2.35</v>
      </c>
      <c r="BL267">
        <v>15</v>
      </c>
      <c r="BR267">
        <v>0</v>
      </c>
      <c r="BS267">
        <v>0.25</v>
      </c>
      <c r="BT267">
        <v>0.5</v>
      </c>
      <c r="BU267">
        <v>0.75</v>
      </c>
      <c r="BV267">
        <v>0.9</v>
      </c>
    </row>
    <row r="268" spans="1:74" x14ac:dyDescent="0.25">
      <c r="A268" t="s">
        <v>74</v>
      </c>
      <c r="B268" t="s">
        <v>75</v>
      </c>
      <c r="C268">
        <v>10</v>
      </c>
      <c r="D268">
        <v>10</v>
      </c>
      <c r="E268">
        <v>356</v>
      </c>
      <c r="F268" t="s">
        <v>236</v>
      </c>
      <c r="G268" t="s">
        <v>221</v>
      </c>
      <c r="H268">
        <v>2018</v>
      </c>
      <c r="I268" t="s">
        <v>78</v>
      </c>
      <c r="J268" t="s">
        <v>79</v>
      </c>
      <c r="K268" t="s">
        <v>80</v>
      </c>
      <c r="L268">
        <v>71.599999999999994</v>
      </c>
      <c r="N268" s="2">
        <v>78.599999999999994</v>
      </c>
      <c r="O268" s="2">
        <v>0.68</v>
      </c>
      <c r="P268" s="2"/>
      <c r="Q268" s="2">
        <v>2.19</v>
      </c>
      <c r="R268" s="2"/>
      <c r="S268" t="s">
        <v>82</v>
      </c>
      <c r="T268">
        <v>1.07</v>
      </c>
      <c r="V268">
        <v>3.42</v>
      </c>
      <c r="AS268">
        <v>60</v>
      </c>
      <c r="AU268" t="s">
        <v>223</v>
      </c>
      <c r="AV268" t="s">
        <v>237</v>
      </c>
      <c r="AW268" t="s">
        <v>137</v>
      </c>
      <c r="AX268" t="s">
        <v>88</v>
      </c>
      <c r="AY268" t="s">
        <v>89</v>
      </c>
      <c r="AZ268" t="s">
        <v>238</v>
      </c>
      <c r="BA268" t="s">
        <v>110</v>
      </c>
      <c r="BB268" t="s">
        <v>532</v>
      </c>
      <c r="BC268" t="s">
        <v>532</v>
      </c>
      <c r="BD268">
        <v>5.53</v>
      </c>
      <c r="BE268">
        <v>5.53</v>
      </c>
      <c r="BF268">
        <v>0.51</v>
      </c>
      <c r="BG268">
        <v>0.51</v>
      </c>
      <c r="BH268">
        <v>5.53</v>
      </c>
      <c r="BI268">
        <v>5.53</v>
      </c>
      <c r="BJ268">
        <v>0.76</v>
      </c>
      <c r="BK268">
        <v>0.76</v>
      </c>
      <c r="BL268">
        <v>15</v>
      </c>
      <c r="BR268">
        <v>0</v>
      </c>
      <c r="BS268">
        <v>0.25</v>
      </c>
      <c r="BT268">
        <v>0.5</v>
      </c>
      <c r="BU268">
        <v>0.75</v>
      </c>
      <c r="BV268">
        <v>0.9</v>
      </c>
    </row>
    <row r="269" spans="1:74" x14ac:dyDescent="0.25">
      <c r="A269" t="s">
        <v>74</v>
      </c>
      <c r="B269" t="s">
        <v>75</v>
      </c>
      <c r="C269">
        <v>10</v>
      </c>
      <c r="D269">
        <v>10</v>
      </c>
      <c r="E269">
        <v>357</v>
      </c>
      <c r="F269" t="s">
        <v>236</v>
      </c>
      <c r="G269" t="s">
        <v>221</v>
      </c>
      <c r="H269">
        <v>2018</v>
      </c>
      <c r="I269" t="s">
        <v>78</v>
      </c>
      <c r="J269" t="s">
        <v>79</v>
      </c>
      <c r="K269" t="s">
        <v>80</v>
      </c>
      <c r="L269">
        <v>71.599999999999994</v>
      </c>
      <c r="N269" s="2">
        <v>78.599999999999994</v>
      </c>
      <c r="O269" s="2">
        <v>0.68</v>
      </c>
      <c r="P269" s="2"/>
      <c r="Q269" s="2">
        <v>2.19</v>
      </c>
      <c r="R269" s="2"/>
      <c r="S269" t="s">
        <v>82</v>
      </c>
      <c r="T269">
        <v>1.07</v>
      </c>
      <c r="V269">
        <v>3.42</v>
      </c>
      <c r="AS269">
        <v>60</v>
      </c>
      <c r="AU269" t="s">
        <v>223</v>
      </c>
      <c r="AV269" t="s">
        <v>237</v>
      </c>
      <c r="AW269" t="s">
        <v>137</v>
      </c>
      <c r="AX269" t="s">
        <v>88</v>
      </c>
      <c r="AY269" t="s">
        <v>89</v>
      </c>
      <c r="AZ269" t="s">
        <v>238</v>
      </c>
      <c r="BA269" t="s">
        <v>110</v>
      </c>
      <c r="BB269" t="s">
        <v>537</v>
      </c>
      <c r="BC269" t="s">
        <v>538</v>
      </c>
      <c r="BD269">
        <v>-17.7</v>
      </c>
      <c r="BE269">
        <v>-17.7</v>
      </c>
      <c r="BF269">
        <v>1.65</v>
      </c>
      <c r="BG269">
        <v>1.65</v>
      </c>
      <c r="BH269">
        <v>-17.63</v>
      </c>
      <c r="BI269">
        <v>-17.63</v>
      </c>
      <c r="BJ269">
        <v>0.79</v>
      </c>
      <c r="BK269">
        <v>0.79</v>
      </c>
      <c r="BL269">
        <v>15</v>
      </c>
      <c r="BR269">
        <v>0</v>
      </c>
      <c r="BS269">
        <v>0.25</v>
      </c>
      <c r="BT269">
        <v>0.5</v>
      </c>
      <c r="BU269">
        <v>0.75</v>
      </c>
      <c r="BV269">
        <v>0.9</v>
      </c>
    </row>
    <row r="270" spans="1:74" x14ac:dyDescent="0.25">
      <c r="A270" t="s">
        <v>74</v>
      </c>
      <c r="B270" t="s">
        <v>75</v>
      </c>
      <c r="C270">
        <v>10</v>
      </c>
      <c r="D270">
        <v>10</v>
      </c>
      <c r="E270">
        <v>358</v>
      </c>
      <c r="F270" t="s">
        <v>236</v>
      </c>
      <c r="G270" t="s">
        <v>221</v>
      </c>
      <c r="H270">
        <v>2018</v>
      </c>
      <c r="I270" t="s">
        <v>78</v>
      </c>
      <c r="J270" t="s">
        <v>79</v>
      </c>
      <c r="K270" t="s">
        <v>80</v>
      </c>
      <c r="L270">
        <v>71.599999999999994</v>
      </c>
      <c r="N270" s="2">
        <v>78.599999999999994</v>
      </c>
      <c r="O270" s="2">
        <v>0.68</v>
      </c>
      <c r="P270" s="2"/>
      <c r="Q270" s="2">
        <v>2.19</v>
      </c>
      <c r="R270" s="2"/>
      <c r="S270" t="s">
        <v>82</v>
      </c>
      <c r="T270">
        <v>1.07</v>
      </c>
      <c r="V270">
        <v>3.42</v>
      </c>
      <c r="AS270">
        <v>60</v>
      </c>
      <c r="AU270" t="s">
        <v>223</v>
      </c>
      <c r="AV270" t="s">
        <v>237</v>
      </c>
      <c r="AW270" t="s">
        <v>137</v>
      </c>
      <c r="AX270" t="s">
        <v>88</v>
      </c>
      <c r="AY270" t="s">
        <v>89</v>
      </c>
      <c r="AZ270" t="s">
        <v>238</v>
      </c>
      <c r="BA270" t="s">
        <v>110</v>
      </c>
      <c r="BB270" t="s">
        <v>539</v>
      </c>
      <c r="BC270" t="s">
        <v>540</v>
      </c>
      <c r="BD270">
        <v>-16.5</v>
      </c>
      <c r="BE270">
        <v>-16.5</v>
      </c>
      <c r="BF270">
        <v>1.68</v>
      </c>
      <c r="BG270">
        <v>1.68</v>
      </c>
      <c r="BH270">
        <v>-19.05</v>
      </c>
      <c r="BI270">
        <v>-19.05</v>
      </c>
      <c r="BJ270">
        <v>0.79</v>
      </c>
      <c r="BK270">
        <v>0.79</v>
      </c>
      <c r="BL270">
        <v>15</v>
      </c>
      <c r="BQ270" t="s">
        <v>240</v>
      </c>
      <c r="BR270">
        <v>0</v>
      </c>
      <c r="BS270">
        <v>0.25</v>
      </c>
      <c r="BT270">
        <v>0.5</v>
      </c>
      <c r="BU270">
        <v>0.75</v>
      </c>
      <c r="BV270">
        <v>0.9</v>
      </c>
    </row>
    <row r="271" spans="1:74" x14ac:dyDescent="0.25">
      <c r="A271" t="s">
        <v>74</v>
      </c>
      <c r="B271" t="s">
        <v>75</v>
      </c>
      <c r="C271">
        <v>10</v>
      </c>
      <c r="D271">
        <v>10</v>
      </c>
      <c r="E271">
        <v>359</v>
      </c>
      <c r="F271" t="s">
        <v>236</v>
      </c>
      <c r="G271" t="s">
        <v>221</v>
      </c>
      <c r="H271">
        <v>2018</v>
      </c>
      <c r="I271" t="s">
        <v>78</v>
      </c>
      <c r="J271" t="s">
        <v>79</v>
      </c>
      <c r="K271" t="s">
        <v>80</v>
      </c>
      <c r="L271">
        <v>71.599999999999994</v>
      </c>
      <c r="N271" s="2">
        <v>78.599999999999994</v>
      </c>
      <c r="O271" s="2">
        <v>0.68</v>
      </c>
      <c r="P271" s="2"/>
      <c r="Q271" s="2">
        <v>2.19</v>
      </c>
      <c r="R271" s="2"/>
      <c r="S271" t="s">
        <v>82</v>
      </c>
      <c r="T271">
        <v>1.07</v>
      </c>
      <c r="V271">
        <v>3.42</v>
      </c>
      <c r="AS271">
        <v>60</v>
      </c>
      <c r="AU271" t="s">
        <v>223</v>
      </c>
      <c r="AV271" t="s">
        <v>237</v>
      </c>
      <c r="AW271" t="s">
        <v>137</v>
      </c>
      <c r="AX271" t="s">
        <v>88</v>
      </c>
      <c r="AY271" t="s">
        <v>89</v>
      </c>
      <c r="AZ271" t="s">
        <v>238</v>
      </c>
      <c r="BA271" t="s">
        <v>110</v>
      </c>
      <c r="BB271" t="s">
        <v>541</v>
      </c>
      <c r="BC271" t="s">
        <v>542</v>
      </c>
      <c r="BD271">
        <v>14.28</v>
      </c>
      <c r="BE271">
        <v>14.28</v>
      </c>
      <c r="BF271">
        <v>1.6</v>
      </c>
      <c r="BG271">
        <v>1.6</v>
      </c>
      <c r="BH271">
        <v>13.17</v>
      </c>
      <c r="BI271">
        <v>13.17</v>
      </c>
      <c r="BJ271">
        <v>1.2</v>
      </c>
      <c r="BK271">
        <v>1.2</v>
      </c>
      <c r="BL271">
        <v>15</v>
      </c>
      <c r="BQ271" t="s">
        <v>240</v>
      </c>
      <c r="BR271">
        <v>0</v>
      </c>
      <c r="BS271">
        <v>0.25</v>
      </c>
      <c r="BT271">
        <v>0.5</v>
      </c>
      <c r="BU271">
        <v>0.75</v>
      </c>
      <c r="BV271">
        <v>0.9</v>
      </c>
    </row>
    <row r="272" spans="1:74" x14ac:dyDescent="0.25">
      <c r="A272" t="s">
        <v>74</v>
      </c>
      <c r="B272" t="s">
        <v>75</v>
      </c>
      <c r="C272">
        <v>10</v>
      </c>
      <c r="D272">
        <v>10</v>
      </c>
      <c r="E272">
        <v>360</v>
      </c>
      <c r="F272" t="s">
        <v>236</v>
      </c>
      <c r="G272" t="s">
        <v>221</v>
      </c>
      <c r="H272">
        <v>2018</v>
      </c>
      <c r="I272" t="s">
        <v>78</v>
      </c>
      <c r="J272" t="s">
        <v>79</v>
      </c>
      <c r="K272" t="s">
        <v>80</v>
      </c>
      <c r="L272">
        <v>71.599999999999994</v>
      </c>
      <c r="N272" s="2">
        <v>78.599999999999994</v>
      </c>
      <c r="O272" s="2">
        <v>0.68</v>
      </c>
      <c r="P272" s="2"/>
      <c r="Q272" s="2">
        <v>2.19</v>
      </c>
      <c r="R272" s="2"/>
      <c r="S272" t="s">
        <v>82</v>
      </c>
      <c r="T272">
        <v>1.07</v>
      </c>
      <c r="V272">
        <v>3.42</v>
      </c>
      <c r="AS272">
        <v>60</v>
      </c>
      <c r="AU272" t="s">
        <v>223</v>
      </c>
      <c r="AV272" t="s">
        <v>237</v>
      </c>
      <c r="AW272" t="s">
        <v>137</v>
      </c>
      <c r="AX272" t="s">
        <v>88</v>
      </c>
      <c r="AY272" t="s">
        <v>89</v>
      </c>
      <c r="AZ272" t="s">
        <v>238</v>
      </c>
      <c r="BA272" t="s">
        <v>110</v>
      </c>
      <c r="BB272" t="s">
        <v>543</v>
      </c>
      <c r="BC272" t="s">
        <v>544</v>
      </c>
      <c r="BD272">
        <v>11.79</v>
      </c>
      <c r="BE272">
        <v>11.79</v>
      </c>
      <c r="BF272">
        <v>1.31</v>
      </c>
      <c r="BG272">
        <v>1.31</v>
      </c>
      <c r="BH272">
        <v>15.4</v>
      </c>
      <c r="BI272">
        <v>15.4</v>
      </c>
      <c r="BJ272">
        <v>1.9</v>
      </c>
      <c r="BK272">
        <v>1.9</v>
      </c>
      <c r="BL272">
        <v>15</v>
      </c>
      <c r="BQ272" t="s">
        <v>240</v>
      </c>
      <c r="BR272">
        <v>0</v>
      </c>
      <c r="BS272">
        <v>0.25</v>
      </c>
      <c r="BT272">
        <v>0.5</v>
      </c>
      <c r="BU272">
        <v>0.75</v>
      </c>
      <c r="BV272">
        <v>0.9</v>
      </c>
    </row>
    <row r="273" spans="1:74" x14ac:dyDescent="0.25">
      <c r="A273" t="s">
        <v>74</v>
      </c>
      <c r="B273" t="s">
        <v>75</v>
      </c>
      <c r="C273">
        <v>10</v>
      </c>
      <c r="D273">
        <v>10</v>
      </c>
      <c r="E273">
        <v>361</v>
      </c>
      <c r="F273" t="s">
        <v>236</v>
      </c>
      <c r="G273" t="s">
        <v>221</v>
      </c>
      <c r="H273">
        <v>2018</v>
      </c>
      <c r="I273" t="s">
        <v>78</v>
      </c>
      <c r="J273" t="s">
        <v>79</v>
      </c>
      <c r="K273" t="s">
        <v>80</v>
      </c>
      <c r="L273">
        <v>71.599999999999994</v>
      </c>
      <c r="N273" s="2">
        <v>78.599999999999994</v>
      </c>
      <c r="O273" s="2">
        <v>0.68</v>
      </c>
      <c r="P273" s="2"/>
      <c r="Q273" s="2">
        <v>2.19</v>
      </c>
      <c r="R273" s="2"/>
      <c r="S273" t="s">
        <v>82</v>
      </c>
      <c r="T273">
        <v>1.07</v>
      </c>
      <c r="V273">
        <v>3.42</v>
      </c>
      <c r="AS273">
        <v>60</v>
      </c>
      <c r="AU273" t="s">
        <v>223</v>
      </c>
      <c r="AV273" t="s">
        <v>237</v>
      </c>
      <c r="AW273" t="s">
        <v>137</v>
      </c>
      <c r="AX273" t="s">
        <v>88</v>
      </c>
      <c r="AY273" t="s">
        <v>89</v>
      </c>
      <c r="AZ273" t="s">
        <v>238</v>
      </c>
      <c r="BA273" t="s">
        <v>110</v>
      </c>
      <c r="BB273" t="s">
        <v>549</v>
      </c>
      <c r="BC273" t="s">
        <v>550</v>
      </c>
      <c r="BD273">
        <v>68.53</v>
      </c>
      <c r="BE273">
        <v>68.53</v>
      </c>
      <c r="BF273">
        <v>2.57</v>
      </c>
      <c r="BG273">
        <v>2.57</v>
      </c>
      <c r="BH273">
        <v>68.760000000000005</v>
      </c>
      <c r="BI273">
        <v>68.760000000000005</v>
      </c>
      <c r="BJ273">
        <v>0.82</v>
      </c>
      <c r="BK273">
        <v>0.82</v>
      </c>
      <c r="BL273">
        <v>15</v>
      </c>
      <c r="BR273">
        <v>0</v>
      </c>
      <c r="BS273">
        <v>0.25</v>
      </c>
      <c r="BT273">
        <v>0.5</v>
      </c>
      <c r="BU273">
        <v>0.75</v>
      </c>
      <c r="BV273">
        <v>0.9</v>
      </c>
    </row>
    <row r="274" spans="1:74" x14ac:dyDescent="0.25">
      <c r="A274" t="s">
        <v>74</v>
      </c>
      <c r="B274" t="s">
        <v>75</v>
      </c>
      <c r="C274">
        <v>10</v>
      </c>
      <c r="D274">
        <v>10</v>
      </c>
      <c r="E274">
        <v>362</v>
      </c>
      <c r="F274" t="s">
        <v>236</v>
      </c>
      <c r="G274" t="s">
        <v>221</v>
      </c>
      <c r="H274">
        <v>2018</v>
      </c>
      <c r="I274" t="s">
        <v>78</v>
      </c>
      <c r="J274" t="s">
        <v>79</v>
      </c>
      <c r="K274" t="s">
        <v>80</v>
      </c>
      <c r="L274">
        <v>71.599999999999994</v>
      </c>
      <c r="N274" s="2">
        <v>78.599999999999994</v>
      </c>
      <c r="O274" s="2">
        <v>0.68</v>
      </c>
      <c r="P274" s="2"/>
      <c r="Q274" s="2">
        <v>2.19</v>
      </c>
      <c r="R274" s="2"/>
      <c r="S274" t="s">
        <v>82</v>
      </c>
      <c r="T274">
        <v>1.07</v>
      </c>
      <c r="V274">
        <v>3.42</v>
      </c>
      <c r="AS274">
        <v>60</v>
      </c>
      <c r="AU274" t="s">
        <v>223</v>
      </c>
      <c r="AV274" t="s">
        <v>237</v>
      </c>
      <c r="AW274" t="s">
        <v>137</v>
      </c>
      <c r="AX274" t="s">
        <v>88</v>
      </c>
      <c r="AY274" t="s">
        <v>89</v>
      </c>
      <c r="AZ274" t="s">
        <v>238</v>
      </c>
      <c r="BA274" t="s">
        <v>110</v>
      </c>
      <c r="BB274" t="s">
        <v>551</v>
      </c>
      <c r="BC274" t="s">
        <v>552</v>
      </c>
      <c r="BD274">
        <v>62.9</v>
      </c>
      <c r="BE274">
        <v>62.9</v>
      </c>
      <c r="BF274">
        <v>2.19</v>
      </c>
      <c r="BG274">
        <v>2.19</v>
      </c>
      <c r="BH274">
        <v>62.49</v>
      </c>
      <c r="BI274">
        <v>62.49</v>
      </c>
      <c r="BJ274">
        <v>0.93</v>
      </c>
      <c r="BK274">
        <v>0.93</v>
      </c>
      <c r="BL274">
        <v>15</v>
      </c>
      <c r="BR274">
        <v>0</v>
      </c>
      <c r="BS274">
        <v>0.25</v>
      </c>
      <c r="BT274">
        <v>0.5</v>
      </c>
      <c r="BU274">
        <v>0.75</v>
      </c>
      <c r="BV274">
        <v>0.9</v>
      </c>
    </row>
    <row r="275" spans="1:74" x14ac:dyDescent="0.25">
      <c r="A275" t="s">
        <v>74</v>
      </c>
      <c r="B275" t="s">
        <v>75</v>
      </c>
      <c r="C275">
        <v>10</v>
      </c>
      <c r="D275">
        <v>10</v>
      </c>
      <c r="E275">
        <v>363</v>
      </c>
      <c r="F275" t="s">
        <v>236</v>
      </c>
      <c r="G275" t="s">
        <v>221</v>
      </c>
      <c r="H275">
        <v>2018</v>
      </c>
      <c r="I275" t="s">
        <v>78</v>
      </c>
      <c r="J275" t="s">
        <v>79</v>
      </c>
      <c r="K275" t="s">
        <v>80</v>
      </c>
      <c r="L275">
        <v>71.599999999999994</v>
      </c>
      <c r="N275" s="2">
        <v>78.599999999999994</v>
      </c>
      <c r="O275" s="2">
        <v>0.68</v>
      </c>
      <c r="P275" s="2"/>
      <c r="Q275" s="2">
        <v>2.19</v>
      </c>
      <c r="R275" s="2"/>
      <c r="S275" t="s">
        <v>82</v>
      </c>
      <c r="T275">
        <v>1.07</v>
      </c>
      <c r="V275">
        <v>3.42</v>
      </c>
      <c r="AS275">
        <v>60</v>
      </c>
      <c r="AU275" t="s">
        <v>223</v>
      </c>
      <c r="AV275" t="s">
        <v>237</v>
      </c>
      <c r="AW275" t="s">
        <v>137</v>
      </c>
      <c r="AX275" t="s">
        <v>88</v>
      </c>
      <c r="AY275" t="s">
        <v>89</v>
      </c>
      <c r="AZ275" t="s">
        <v>238</v>
      </c>
      <c r="BA275" t="s">
        <v>110</v>
      </c>
      <c r="BB275" t="s">
        <v>599</v>
      </c>
      <c r="BC275" t="s">
        <v>599</v>
      </c>
      <c r="BD275">
        <v>-0.59</v>
      </c>
      <c r="BE275">
        <v>-0.59</v>
      </c>
      <c r="BF275">
        <v>0.02</v>
      </c>
      <c r="BG275">
        <v>0.02</v>
      </c>
      <c r="BH275">
        <v>-0.55000000000000004</v>
      </c>
      <c r="BI275">
        <v>-0.55000000000000004</v>
      </c>
      <c r="BJ275">
        <v>0.03</v>
      </c>
      <c r="BK275">
        <v>0.03</v>
      </c>
      <c r="BL275">
        <v>15</v>
      </c>
      <c r="BR275">
        <v>0</v>
      </c>
      <c r="BS275">
        <v>0.25</v>
      </c>
      <c r="BT275">
        <v>0.5</v>
      </c>
      <c r="BU275">
        <v>0.75</v>
      </c>
      <c r="BV275">
        <v>0.9</v>
      </c>
    </row>
    <row r="276" spans="1:74" x14ac:dyDescent="0.25">
      <c r="A276" t="s">
        <v>74</v>
      </c>
      <c r="B276" t="s">
        <v>75</v>
      </c>
      <c r="C276">
        <v>10</v>
      </c>
      <c r="D276">
        <v>10</v>
      </c>
      <c r="E276">
        <v>364</v>
      </c>
      <c r="F276" t="s">
        <v>236</v>
      </c>
      <c r="G276" t="s">
        <v>221</v>
      </c>
      <c r="H276">
        <v>2018</v>
      </c>
      <c r="I276" t="s">
        <v>78</v>
      </c>
      <c r="J276" t="s">
        <v>79</v>
      </c>
      <c r="K276" t="s">
        <v>80</v>
      </c>
      <c r="L276">
        <v>71.599999999999994</v>
      </c>
      <c r="N276" s="2">
        <v>78.599999999999994</v>
      </c>
      <c r="O276" s="2">
        <v>0.68</v>
      </c>
      <c r="P276" s="2"/>
      <c r="Q276" s="2">
        <v>2.19</v>
      </c>
      <c r="R276" s="2"/>
      <c r="S276" t="s">
        <v>82</v>
      </c>
      <c r="T276">
        <v>1.07</v>
      </c>
      <c r="V276">
        <v>3.42</v>
      </c>
      <c r="AS276">
        <v>60</v>
      </c>
      <c r="AU276" t="s">
        <v>223</v>
      </c>
      <c r="AV276" t="s">
        <v>237</v>
      </c>
      <c r="AW276" t="s">
        <v>137</v>
      </c>
      <c r="AX276" t="s">
        <v>88</v>
      </c>
      <c r="AY276" t="s">
        <v>89</v>
      </c>
      <c r="AZ276" t="s">
        <v>238</v>
      </c>
      <c r="BA276" t="s">
        <v>110</v>
      </c>
      <c r="BB276" t="s">
        <v>600</v>
      </c>
      <c r="BC276" t="s">
        <v>600</v>
      </c>
      <c r="BD276">
        <v>-0.59</v>
      </c>
      <c r="BE276">
        <v>-0.59</v>
      </c>
      <c r="BF276">
        <v>0.03</v>
      </c>
      <c r="BG276">
        <v>0.03</v>
      </c>
      <c r="BH276">
        <v>-0.54</v>
      </c>
      <c r="BI276">
        <v>-0.54</v>
      </c>
      <c r="BJ276">
        <v>0.03</v>
      </c>
      <c r="BK276">
        <v>0.03</v>
      </c>
      <c r="BL276">
        <v>15</v>
      </c>
      <c r="BR276">
        <v>0</v>
      </c>
      <c r="BS276">
        <v>0.25</v>
      </c>
      <c r="BT276">
        <v>0.5</v>
      </c>
      <c r="BU276">
        <v>0.75</v>
      </c>
      <c r="BV276">
        <v>0.9</v>
      </c>
    </row>
    <row r="277" spans="1:74" x14ac:dyDescent="0.25">
      <c r="A277" t="s">
        <v>74</v>
      </c>
      <c r="B277" t="s">
        <v>75</v>
      </c>
      <c r="C277">
        <v>10</v>
      </c>
      <c r="D277">
        <v>10</v>
      </c>
      <c r="E277">
        <v>365</v>
      </c>
      <c r="F277" t="s">
        <v>236</v>
      </c>
      <c r="G277" t="s">
        <v>221</v>
      </c>
      <c r="H277">
        <v>2018</v>
      </c>
      <c r="I277" t="s">
        <v>78</v>
      </c>
      <c r="J277" t="s">
        <v>79</v>
      </c>
      <c r="K277" t="s">
        <v>80</v>
      </c>
      <c r="L277">
        <v>71.599999999999994</v>
      </c>
      <c r="N277" s="2">
        <v>78.599999999999994</v>
      </c>
      <c r="O277" s="2">
        <v>0.68</v>
      </c>
      <c r="P277" s="2"/>
      <c r="Q277" s="2">
        <v>2.19</v>
      </c>
      <c r="R277" s="2"/>
      <c r="S277" t="s">
        <v>82</v>
      </c>
      <c r="T277">
        <v>1.07</v>
      </c>
      <c r="V277">
        <v>3.42</v>
      </c>
      <c r="AS277">
        <v>60</v>
      </c>
      <c r="AU277" t="s">
        <v>223</v>
      </c>
      <c r="AV277" t="s">
        <v>237</v>
      </c>
      <c r="AW277" t="s">
        <v>137</v>
      </c>
      <c r="AX277" t="s">
        <v>88</v>
      </c>
      <c r="AY277" t="s">
        <v>89</v>
      </c>
      <c r="AZ277" t="s">
        <v>238</v>
      </c>
      <c r="BA277" t="s">
        <v>110</v>
      </c>
      <c r="BB277" t="s">
        <v>577</v>
      </c>
      <c r="BC277" t="s">
        <v>577</v>
      </c>
      <c r="BD277">
        <v>4.34</v>
      </c>
      <c r="BE277">
        <v>4.34</v>
      </c>
      <c r="BF277">
        <v>0.14000000000000001</v>
      </c>
      <c r="BG277">
        <v>0.14000000000000001</v>
      </c>
      <c r="BH277">
        <v>3.82</v>
      </c>
      <c r="BI277">
        <v>3.82</v>
      </c>
      <c r="BJ277">
        <v>0.32</v>
      </c>
      <c r="BK277">
        <v>0.32</v>
      </c>
      <c r="BL277">
        <v>15</v>
      </c>
      <c r="BQ277" t="s">
        <v>240</v>
      </c>
      <c r="BR277">
        <v>0</v>
      </c>
      <c r="BS277">
        <v>0.25</v>
      </c>
      <c r="BT277">
        <v>0.5</v>
      </c>
      <c r="BU277">
        <v>0.75</v>
      </c>
      <c r="BV277">
        <v>0.9</v>
      </c>
    </row>
    <row r="278" spans="1:74" x14ac:dyDescent="0.25">
      <c r="A278" t="s">
        <v>74</v>
      </c>
      <c r="B278" t="s">
        <v>75</v>
      </c>
      <c r="C278">
        <v>10</v>
      </c>
      <c r="D278">
        <v>10</v>
      </c>
      <c r="E278">
        <v>366</v>
      </c>
      <c r="F278" t="s">
        <v>236</v>
      </c>
      <c r="G278" t="s">
        <v>221</v>
      </c>
      <c r="H278">
        <v>2018</v>
      </c>
      <c r="I278" t="s">
        <v>78</v>
      </c>
      <c r="J278" t="s">
        <v>79</v>
      </c>
      <c r="K278" t="s">
        <v>80</v>
      </c>
      <c r="L278">
        <v>71.599999999999994</v>
      </c>
      <c r="N278" s="2">
        <v>78.599999999999994</v>
      </c>
      <c r="O278" s="2">
        <v>0.68</v>
      </c>
      <c r="P278" s="2"/>
      <c r="Q278" s="2">
        <v>2.19</v>
      </c>
      <c r="R278" s="2"/>
      <c r="S278" t="s">
        <v>82</v>
      </c>
      <c r="T278">
        <v>1.07</v>
      </c>
      <c r="V278">
        <v>3.42</v>
      </c>
      <c r="AS278">
        <v>60</v>
      </c>
      <c r="AU278" t="s">
        <v>223</v>
      </c>
      <c r="AV278" t="s">
        <v>237</v>
      </c>
      <c r="AW278" t="s">
        <v>137</v>
      </c>
      <c r="AX278" t="s">
        <v>88</v>
      </c>
      <c r="AY278" t="s">
        <v>89</v>
      </c>
      <c r="AZ278" t="s">
        <v>238</v>
      </c>
      <c r="BA278" t="s">
        <v>110</v>
      </c>
      <c r="BB278" t="s">
        <v>578</v>
      </c>
      <c r="BC278" t="s">
        <v>578</v>
      </c>
      <c r="BD278">
        <v>4.46</v>
      </c>
      <c r="BE278">
        <v>4.46</v>
      </c>
      <c r="BF278">
        <v>0.53</v>
      </c>
      <c r="BG278">
        <v>0.53</v>
      </c>
      <c r="BH278">
        <v>4.07</v>
      </c>
      <c r="BI278">
        <v>4.07</v>
      </c>
      <c r="BJ278">
        <v>0.65</v>
      </c>
      <c r="BK278">
        <v>0.65</v>
      </c>
      <c r="BL278">
        <v>15</v>
      </c>
      <c r="BR278">
        <v>0</v>
      </c>
      <c r="BS278">
        <v>0.25</v>
      </c>
      <c r="BT278">
        <v>0.5</v>
      </c>
      <c r="BU278">
        <v>0.75</v>
      </c>
      <c r="BV278">
        <v>0.9</v>
      </c>
    </row>
    <row r="279" spans="1:74" x14ac:dyDescent="0.25">
      <c r="A279" t="s">
        <v>74</v>
      </c>
      <c r="B279" t="s">
        <v>75</v>
      </c>
      <c r="C279">
        <v>10</v>
      </c>
      <c r="D279">
        <v>10</v>
      </c>
      <c r="E279">
        <v>367</v>
      </c>
      <c r="F279" t="s">
        <v>236</v>
      </c>
      <c r="G279" t="s">
        <v>221</v>
      </c>
      <c r="H279">
        <v>2018</v>
      </c>
      <c r="I279" t="s">
        <v>78</v>
      </c>
      <c r="J279" t="s">
        <v>79</v>
      </c>
      <c r="K279" t="s">
        <v>80</v>
      </c>
      <c r="L279">
        <v>71.599999999999994</v>
      </c>
      <c r="N279" s="2">
        <v>78.599999999999994</v>
      </c>
      <c r="O279" s="2">
        <v>0.68</v>
      </c>
      <c r="P279" s="2"/>
      <c r="Q279" s="2">
        <v>2.19</v>
      </c>
      <c r="R279" s="2"/>
      <c r="S279" t="s">
        <v>82</v>
      </c>
      <c r="T279">
        <v>1.07</v>
      </c>
      <c r="V279">
        <v>3.42</v>
      </c>
      <c r="AS279">
        <v>60</v>
      </c>
      <c r="AU279" t="s">
        <v>223</v>
      </c>
      <c r="AV279" t="s">
        <v>237</v>
      </c>
      <c r="AW279" t="s">
        <v>137</v>
      </c>
      <c r="AX279" t="s">
        <v>88</v>
      </c>
      <c r="AY279" t="s">
        <v>89</v>
      </c>
      <c r="AZ279" t="s">
        <v>238</v>
      </c>
      <c r="BA279" t="s">
        <v>110</v>
      </c>
      <c r="BB279" t="s">
        <v>579</v>
      </c>
      <c r="BC279" t="s">
        <v>580</v>
      </c>
      <c r="BD279">
        <v>0.35</v>
      </c>
      <c r="BE279">
        <v>0.35</v>
      </c>
      <c r="BF279">
        <v>0.12</v>
      </c>
      <c r="BG279">
        <v>0.12</v>
      </c>
      <c r="BH279">
        <v>0.32</v>
      </c>
      <c r="BI279">
        <v>0.32</v>
      </c>
      <c r="BJ279">
        <v>0.11</v>
      </c>
      <c r="BK279">
        <v>0.11</v>
      </c>
      <c r="BL279">
        <v>15</v>
      </c>
      <c r="BR279">
        <v>0</v>
      </c>
      <c r="BS279">
        <v>0.25</v>
      </c>
      <c r="BT279">
        <v>0.5</v>
      </c>
      <c r="BU279">
        <v>0.75</v>
      </c>
      <c r="BV279">
        <v>0.9</v>
      </c>
    </row>
    <row r="280" spans="1:74" x14ac:dyDescent="0.25">
      <c r="A280" t="s">
        <v>74</v>
      </c>
      <c r="B280" t="s">
        <v>75</v>
      </c>
      <c r="C280">
        <v>10</v>
      </c>
      <c r="D280">
        <v>10</v>
      </c>
      <c r="E280">
        <v>368</v>
      </c>
      <c r="F280" t="s">
        <v>236</v>
      </c>
      <c r="G280" t="s">
        <v>221</v>
      </c>
      <c r="H280">
        <v>2018</v>
      </c>
      <c r="I280" t="s">
        <v>78</v>
      </c>
      <c r="J280" t="s">
        <v>79</v>
      </c>
      <c r="K280" t="s">
        <v>80</v>
      </c>
      <c r="L280">
        <v>71.599999999999994</v>
      </c>
      <c r="N280" s="2">
        <v>78.599999999999994</v>
      </c>
      <c r="O280" s="2">
        <v>0.68</v>
      </c>
      <c r="P280" s="2"/>
      <c r="Q280" s="2">
        <v>2.19</v>
      </c>
      <c r="R280" s="2"/>
      <c r="S280" t="s">
        <v>82</v>
      </c>
      <c r="T280">
        <v>1.07</v>
      </c>
      <c r="V280">
        <v>3.42</v>
      </c>
      <c r="AS280">
        <v>60</v>
      </c>
      <c r="AU280" t="s">
        <v>223</v>
      </c>
      <c r="AV280" t="s">
        <v>237</v>
      </c>
      <c r="AW280" t="s">
        <v>137</v>
      </c>
      <c r="AX280" t="s">
        <v>88</v>
      </c>
      <c r="AY280" t="s">
        <v>89</v>
      </c>
      <c r="AZ280" t="s">
        <v>238</v>
      </c>
      <c r="BA280" t="s">
        <v>110</v>
      </c>
      <c r="BB280" t="s">
        <v>581</v>
      </c>
      <c r="BC280" t="s">
        <v>582</v>
      </c>
      <c r="BD280">
        <v>0.32</v>
      </c>
      <c r="BE280">
        <v>0.32</v>
      </c>
      <c r="BF280">
        <v>0.14000000000000001</v>
      </c>
      <c r="BG280">
        <v>0.14000000000000001</v>
      </c>
      <c r="BH280">
        <v>0.35</v>
      </c>
      <c r="BI280">
        <v>0.35</v>
      </c>
      <c r="BJ280">
        <v>0.14000000000000001</v>
      </c>
      <c r="BK280">
        <v>0.14000000000000001</v>
      </c>
      <c r="BL280">
        <v>15</v>
      </c>
      <c r="BR280">
        <v>0</v>
      </c>
      <c r="BS280">
        <v>0.25</v>
      </c>
      <c r="BT280">
        <v>0.5</v>
      </c>
      <c r="BU280">
        <v>0.75</v>
      </c>
      <c r="BV280">
        <v>0.9</v>
      </c>
    </row>
    <row r="281" spans="1:74" x14ac:dyDescent="0.25">
      <c r="A281" t="s">
        <v>74</v>
      </c>
      <c r="B281" t="s">
        <v>75</v>
      </c>
      <c r="C281">
        <v>10</v>
      </c>
      <c r="D281">
        <v>10</v>
      </c>
      <c r="E281">
        <v>369</v>
      </c>
      <c r="F281" t="s">
        <v>236</v>
      </c>
      <c r="G281" t="s">
        <v>221</v>
      </c>
      <c r="H281">
        <v>2018</v>
      </c>
      <c r="I281" t="s">
        <v>78</v>
      </c>
      <c r="J281" t="s">
        <v>79</v>
      </c>
      <c r="K281" t="s">
        <v>80</v>
      </c>
      <c r="L281">
        <v>71.599999999999994</v>
      </c>
      <c r="N281" s="2">
        <v>78.599999999999994</v>
      </c>
      <c r="O281" s="2">
        <v>0.68</v>
      </c>
      <c r="P281" s="2"/>
      <c r="Q281" s="2">
        <v>2.19</v>
      </c>
      <c r="R281" s="2"/>
      <c r="S281" t="s">
        <v>82</v>
      </c>
      <c r="T281">
        <v>1.07</v>
      </c>
      <c r="V281">
        <v>3.42</v>
      </c>
      <c r="AS281">
        <v>60</v>
      </c>
      <c r="AU281" t="s">
        <v>223</v>
      </c>
      <c r="AV281" t="s">
        <v>237</v>
      </c>
      <c r="AW281" t="s">
        <v>137</v>
      </c>
      <c r="AX281" t="s">
        <v>88</v>
      </c>
      <c r="AY281" t="s">
        <v>89</v>
      </c>
      <c r="AZ281" t="s">
        <v>238</v>
      </c>
      <c r="BA281" t="s">
        <v>110</v>
      </c>
      <c r="BB281" t="s">
        <v>583</v>
      </c>
      <c r="BC281" t="s">
        <v>584</v>
      </c>
      <c r="BD281">
        <v>-0.65</v>
      </c>
      <c r="BE281">
        <v>-0.65</v>
      </c>
      <c r="BF281">
        <v>0.03</v>
      </c>
      <c r="BG281">
        <v>0.03</v>
      </c>
      <c r="BH281">
        <v>-0.68</v>
      </c>
      <c r="BI281">
        <v>-0.68</v>
      </c>
      <c r="BJ281">
        <v>0.1</v>
      </c>
      <c r="BK281">
        <v>0.1</v>
      </c>
      <c r="BL281">
        <v>15</v>
      </c>
      <c r="BR281">
        <v>0</v>
      </c>
      <c r="BS281">
        <v>0.25</v>
      </c>
      <c r="BT281">
        <v>0.5</v>
      </c>
      <c r="BU281">
        <v>0.75</v>
      </c>
      <c r="BV281">
        <v>0.9</v>
      </c>
    </row>
    <row r="282" spans="1:74" x14ac:dyDescent="0.25">
      <c r="A282" t="s">
        <v>74</v>
      </c>
      <c r="B282" t="s">
        <v>75</v>
      </c>
      <c r="C282">
        <v>10</v>
      </c>
      <c r="D282">
        <v>10</v>
      </c>
      <c r="E282">
        <v>370</v>
      </c>
      <c r="F282" t="s">
        <v>236</v>
      </c>
      <c r="G282" t="s">
        <v>221</v>
      </c>
      <c r="H282">
        <v>2018</v>
      </c>
      <c r="I282" t="s">
        <v>78</v>
      </c>
      <c r="J282" t="s">
        <v>79</v>
      </c>
      <c r="K282" t="s">
        <v>80</v>
      </c>
      <c r="L282">
        <v>71.599999999999994</v>
      </c>
      <c r="N282" s="2">
        <v>78.599999999999994</v>
      </c>
      <c r="O282" s="2">
        <v>0.68</v>
      </c>
      <c r="P282" s="2"/>
      <c r="Q282" s="2">
        <v>2.19</v>
      </c>
      <c r="R282" s="2"/>
      <c r="S282" t="s">
        <v>82</v>
      </c>
      <c r="T282">
        <v>1.07</v>
      </c>
      <c r="V282">
        <v>3.42</v>
      </c>
      <c r="AS282">
        <v>60</v>
      </c>
      <c r="AU282" t="s">
        <v>223</v>
      </c>
      <c r="AV282" t="s">
        <v>237</v>
      </c>
      <c r="AW282" t="s">
        <v>137</v>
      </c>
      <c r="AX282" t="s">
        <v>88</v>
      </c>
      <c r="AY282" t="s">
        <v>89</v>
      </c>
      <c r="AZ282" t="s">
        <v>238</v>
      </c>
      <c r="BA282" t="s">
        <v>110</v>
      </c>
      <c r="BB282" t="s">
        <v>585</v>
      </c>
      <c r="BC282" t="s">
        <v>586</v>
      </c>
      <c r="BD282">
        <v>-0.63</v>
      </c>
      <c r="BE282">
        <v>-0.63</v>
      </c>
      <c r="BF282">
        <v>7.0000000000000007E-2</v>
      </c>
      <c r="BG282">
        <v>7.0000000000000007E-2</v>
      </c>
      <c r="BH282">
        <v>-0.65</v>
      </c>
      <c r="BI282">
        <v>-0.65</v>
      </c>
      <c r="BJ282">
        <v>0.12</v>
      </c>
      <c r="BK282">
        <v>0.12</v>
      </c>
      <c r="BL282">
        <v>15</v>
      </c>
      <c r="BR282">
        <v>0</v>
      </c>
      <c r="BS282">
        <v>0.25</v>
      </c>
      <c r="BT282">
        <v>0.5</v>
      </c>
      <c r="BU282">
        <v>0.75</v>
      </c>
      <c r="BV282">
        <v>0.9</v>
      </c>
    </row>
    <row r="283" spans="1:74" x14ac:dyDescent="0.25">
      <c r="A283" t="s">
        <v>74</v>
      </c>
      <c r="B283" t="s">
        <v>75</v>
      </c>
      <c r="C283">
        <v>10</v>
      </c>
      <c r="D283">
        <v>10</v>
      </c>
      <c r="E283">
        <v>371</v>
      </c>
      <c r="F283" t="s">
        <v>236</v>
      </c>
      <c r="G283" t="s">
        <v>221</v>
      </c>
      <c r="H283">
        <v>2018</v>
      </c>
      <c r="I283" t="s">
        <v>78</v>
      </c>
      <c r="J283" t="s">
        <v>79</v>
      </c>
      <c r="K283" t="s">
        <v>80</v>
      </c>
      <c r="L283">
        <v>71.599999999999994</v>
      </c>
      <c r="N283" s="2">
        <v>78.599999999999994</v>
      </c>
      <c r="O283" s="2">
        <v>0.68</v>
      </c>
      <c r="P283" s="2"/>
      <c r="Q283" s="2">
        <v>2.19</v>
      </c>
      <c r="R283" s="2"/>
      <c r="S283" t="s">
        <v>82</v>
      </c>
      <c r="T283">
        <v>1.07</v>
      </c>
      <c r="V283">
        <v>3.42</v>
      </c>
      <c r="AS283">
        <v>60</v>
      </c>
      <c r="AU283" t="s">
        <v>223</v>
      </c>
      <c r="AV283" t="s">
        <v>237</v>
      </c>
      <c r="AW283" t="s">
        <v>137</v>
      </c>
      <c r="AX283" t="s">
        <v>88</v>
      </c>
      <c r="AY283" t="s">
        <v>89</v>
      </c>
      <c r="AZ283" t="s">
        <v>238</v>
      </c>
      <c r="BA283" t="s">
        <v>110</v>
      </c>
      <c r="BB283" t="s">
        <v>587</v>
      </c>
      <c r="BC283" t="s">
        <v>588</v>
      </c>
      <c r="BD283">
        <v>0.79</v>
      </c>
      <c r="BE283">
        <v>0.79</v>
      </c>
      <c r="BF283">
        <v>0.13</v>
      </c>
      <c r="BG283">
        <v>0.13</v>
      </c>
      <c r="BH283">
        <v>0.75</v>
      </c>
      <c r="BI283">
        <v>0.75</v>
      </c>
      <c r="BJ283">
        <v>0.18</v>
      </c>
      <c r="BK283">
        <v>0.18</v>
      </c>
      <c r="BL283">
        <v>15</v>
      </c>
      <c r="BR283">
        <v>0</v>
      </c>
      <c r="BS283">
        <v>0.25</v>
      </c>
      <c r="BT283">
        <v>0.5</v>
      </c>
      <c r="BU283">
        <v>0.75</v>
      </c>
      <c r="BV283">
        <v>0.9</v>
      </c>
    </row>
    <row r="284" spans="1:74" x14ac:dyDescent="0.25">
      <c r="A284" t="s">
        <v>74</v>
      </c>
      <c r="B284" t="s">
        <v>75</v>
      </c>
      <c r="C284">
        <v>10</v>
      </c>
      <c r="D284">
        <v>10</v>
      </c>
      <c r="E284">
        <v>372</v>
      </c>
      <c r="F284" t="s">
        <v>236</v>
      </c>
      <c r="G284" t="s">
        <v>221</v>
      </c>
      <c r="H284">
        <v>2018</v>
      </c>
      <c r="I284" t="s">
        <v>78</v>
      </c>
      <c r="J284" t="s">
        <v>79</v>
      </c>
      <c r="K284" t="s">
        <v>80</v>
      </c>
      <c r="L284">
        <v>71.599999999999994</v>
      </c>
      <c r="N284" s="2">
        <v>78.599999999999994</v>
      </c>
      <c r="O284" s="2">
        <v>0.68</v>
      </c>
      <c r="P284" s="2"/>
      <c r="Q284" s="2">
        <v>2.19</v>
      </c>
      <c r="R284" s="2"/>
      <c r="S284" t="s">
        <v>82</v>
      </c>
      <c r="T284">
        <v>1.07</v>
      </c>
      <c r="V284">
        <v>3.42</v>
      </c>
      <c r="AS284">
        <v>60</v>
      </c>
      <c r="AU284" t="s">
        <v>223</v>
      </c>
      <c r="AV284" t="s">
        <v>237</v>
      </c>
      <c r="AW284" t="s">
        <v>137</v>
      </c>
      <c r="AX284" t="s">
        <v>88</v>
      </c>
      <c r="AY284" t="s">
        <v>89</v>
      </c>
      <c r="AZ284" t="s">
        <v>238</v>
      </c>
      <c r="BA284" t="s">
        <v>110</v>
      </c>
      <c r="BB284" t="s">
        <v>589</v>
      </c>
      <c r="BC284" t="s">
        <v>590</v>
      </c>
      <c r="BD284">
        <v>0.7</v>
      </c>
      <c r="BE284">
        <v>0.7</v>
      </c>
      <c r="BF284">
        <v>0.14000000000000001</v>
      </c>
      <c r="BG284">
        <v>0.14000000000000001</v>
      </c>
      <c r="BH284">
        <v>0.86</v>
      </c>
      <c r="BI284">
        <v>0.86</v>
      </c>
      <c r="BJ284">
        <v>0.23</v>
      </c>
      <c r="BK284">
        <v>0.23</v>
      </c>
      <c r="BL284">
        <v>15</v>
      </c>
      <c r="BQ284" t="s">
        <v>240</v>
      </c>
      <c r="BR284">
        <v>0</v>
      </c>
      <c r="BS284">
        <v>0.25</v>
      </c>
      <c r="BT284">
        <v>0.5</v>
      </c>
      <c r="BU284">
        <v>0.75</v>
      </c>
      <c r="BV284">
        <v>0.9</v>
      </c>
    </row>
    <row r="285" spans="1:74" x14ac:dyDescent="0.25">
      <c r="A285" t="s">
        <v>74</v>
      </c>
      <c r="B285" t="s">
        <v>75</v>
      </c>
      <c r="C285">
        <v>10</v>
      </c>
      <c r="D285">
        <v>10</v>
      </c>
      <c r="E285">
        <v>373</v>
      </c>
      <c r="F285" t="s">
        <v>236</v>
      </c>
      <c r="G285" t="s">
        <v>221</v>
      </c>
      <c r="H285">
        <v>2018</v>
      </c>
      <c r="I285" t="s">
        <v>78</v>
      </c>
      <c r="J285" t="s">
        <v>79</v>
      </c>
      <c r="K285" t="s">
        <v>80</v>
      </c>
      <c r="L285">
        <v>71.599999999999994</v>
      </c>
      <c r="N285" s="2">
        <v>78.599999999999994</v>
      </c>
      <c r="O285" s="2">
        <v>0.68</v>
      </c>
      <c r="P285" s="2"/>
      <c r="Q285" s="2">
        <v>2.19</v>
      </c>
      <c r="R285" s="2"/>
      <c r="S285" t="s">
        <v>82</v>
      </c>
      <c r="T285">
        <v>1.07</v>
      </c>
      <c r="V285">
        <v>3.42</v>
      </c>
      <c r="AS285">
        <v>60</v>
      </c>
      <c r="AU285" t="s">
        <v>223</v>
      </c>
      <c r="AV285" t="s">
        <v>237</v>
      </c>
      <c r="AW285" t="s">
        <v>137</v>
      </c>
      <c r="AX285" t="s">
        <v>88</v>
      </c>
      <c r="AY285" t="s">
        <v>89</v>
      </c>
      <c r="AZ285" t="s">
        <v>238</v>
      </c>
      <c r="BA285" t="s">
        <v>110</v>
      </c>
      <c r="BB285" t="s">
        <v>241</v>
      </c>
      <c r="BC285" t="s">
        <v>241</v>
      </c>
      <c r="BD285">
        <v>-0.96</v>
      </c>
      <c r="BE285">
        <v>-0.96</v>
      </c>
      <c r="BF285">
        <v>0.13</v>
      </c>
      <c r="BG285">
        <v>0.13</v>
      </c>
      <c r="BH285" s="5">
        <v>0.89</v>
      </c>
      <c r="BI285">
        <v>-0.89</v>
      </c>
      <c r="BJ285">
        <v>0.11</v>
      </c>
      <c r="BK285">
        <v>0.11</v>
      </c>
      <c r="BL285">
        <v>15</v>
      </c>
      <c r="BR285">
        <v>0</v>
      </c>
      <c r="BS285">
        <v>0.25</v>
      </c>
      <c r="BT285">
        <v>0.5</v>
      </c>
      <c r="BU285">
        <v>0.75</v>
      </c>
      <c r="BV285">
        <v>0.9</v>
      </c>
    </row>
    <row r="286" spans="1:74" x14ac:dyDescent="0.25">
      <c r="A286" t="s">
        <v>74</v>
      </c>
      <c r="B286" t="s">
        <v>75</v>
      </c>
      <c r="C286">
        <v>10</v>
      </c>
      <c r="D286">
        <v>10</v>
      </c>
      <c r="E286">
        <v>374</v>
      </c>
      <c r="F286" t="s">
        <v>236</v>
      </c>
      <c r="G286" t="s">
        <v>221</v>
      </c>
      <c r="H286">
        <v>2018</v>
      </c>
      <c r="I286" t="s">
        <v>78</v>
      </c>
      <c r="J286" t="s">
        <v>79</v>
      </c>
      <c r="K286" t="s">
        <v>80</v>
      </c>
      <c r="L286">
        <v>71.599999999999994</v>
      </c>
      <c r="N286" s="2">
        <v>78.599999999999994</v>
      </c>
      <c r="O286" s="2">
        <v>0.68</v>
      </c>
      <c r="P286" s="2"/>
      <c r="Q286" s="2">
        <v>2.19</v>
      </c>
      <c r="R286" s="2"/>
      <c r="S286" t="s">
        <v>82</v>
      </c>
      <c r="T286">
        <v>1.07</v>
      </c>
      <c r="V286">
        <v>3.42</v>
      </c>
      <c r="AS286">
        <v>60</v>
      </c>
      <c r="AU286" t="s">
        <v>223</v>
      </c>
      <c r="AV286" t="s">
        <v>237</v>
      </c>
      <c r="AW286" t="s">
        <v>137</v>
      </c>
      <c r="AX286" t="s">
        <v>88</v>
      </c>
      <c r="AY286" t="s">
        <v>89</v>
      </c>
      <c r="AZ286" t="s">
        <v>238</v>
      </c>
      <c r="BA286" t="s">
        <v>110</v>
      </c>
      <c r="BB286" t="s">
        <v>591</v>
      </c>
      <c r="BC286" t="s">
        <v>591</v>
      </c>
      <c r="BD286">
        <v>-0.94</v>
      </c>
      <c r="BE286">
        <v>-0.94</v>
      </c>
      <c r="BF286">
        <v>0.04</v>
      </c>
      <c r="BG286">
        <v>0.04</v>
      </c>
      <c r="BH286">
        <v>-1.17</v>
      </c>
      <c r="BI286">
        <v>-1.17</v>
      </c>
      <c r="BJ286">
        <v>0.08</v>
      </c>
      <c r="BK286">
        <v>0.08</v>
      </c>
      <c r="BL286">
        <v>15</v>
      </c>
      <c r="BQ286" t="s">
        <v>240</v>
      </c>
      <c r="BR286">
        <v>0</v>
      </c>
      <c r="BS286">
        <v>0.25</v>
      </c>
      <c r="BT286">
        <v>0.5</v>
      </c>
      <c r="BU286">
        <v>0.75</v>
      </c>
      <c r="BV286">
        <v>0.9</v>
      </c>
    </row>
    <row r="287" spans="1:74" x14ac:dyDescent="0.25">
      <c r="A287" t="s">
        <v>74</v>
      </c>
      <c r="B287" t="s">
        <v>75</v>
      </c>
      <c r="C287">
        <v>10</v>
      </c>
      <c r="D287">
        <v>10</v>
      </c>
      <c r="E287">
        <v>375</v>
      </c>
      <c r="F287" t="s">
        <v>236</v>
      </c>
      <c r="G287" t="s">
        <v>221</v>
      </c>
      <c r="H287">
        <v>2018</v>
      </c>
      <c r="I287" t="s">
        <v>78</v>
      </c>
      <c r="J287" t="s">
        <v>79</v>
      </c>
      <c r="K287" t="s">
        <v>80</v>
      </c>
      <c r="L287">
        <v>71.599999999999994</v>
      </c>
      <c r="N287" s="2">
        <v>78.599999999999994</v>
      </c>
      <c r="O287" s="2">
        <v>0.68</v>
      </c>
      <c r="P287" s="2"/>
      <c r="Q287" s="2">
        <v>2.19</v>
      </c>
      <c r="R287" s="2"/>
      <c r="S287" t="s">
        <v>82</v>
      </c>
      <c r="T287">
        <v>1.07</v>
      </c>
      <c r="V287">
        <v>3.42</v>
      </c>
      <c r="AS287">
        <v>60</v>
      </c>
      <c r="AU287" t="s">
        <v>223</v>
      </c>
      <c r="AV287" t="s">
        <v>237</v>
      </c>
      <c r="AW287" t="s">
        <v>137</v>
      </c>
      <c r="AX287" t="s">
        <v>88</v>
      </c>
      <c r="AY287" t="s">
        <v>89</v>
      </c>
      <c r="AZ287" t="s">
        <v>238</v>
      </c>
      <c r="BA287" t="s">
        <v>110</v>
      </c>
      <c r="BB287" t="s">
        <v>592</v>
      </c>
      <c r="BC287" t="s">
        <v>593</v>
      </c>
      <c r="BD287">
        <v>-0.59</v>
      </c>
      <c r="BE287">
        <v>-0.59</v>
      </c>
      <c r="BF287">
        <v>0.03</v>
      </c>
      <c r="BG287">
        <v>0.03</v>
      </c>
      <c r="BH287">
        <v>-0.57999999999999996</v>
      </c>
      <c r="BI287">
        <v>-0.57999999999999996</v>
      </c>
      <c r="BJ287">
        <v>0.03</v>
      </c>
      <c r="BK287">
        <v>0.03</v>
      </c>
      <c r="BL287">
        <v>15</v>
      </c>
      <c r="BR287">
        <v>0</v>
      </c>
      <c r="BS287">
        <v>0.25</v>
      </c>
      <c r="BT287">
        <v>0.5</v>
      </c>
      <c r="BU287">
        <v>0.75</v>
      </c>
      <c r="BV287">
        <v>0.9</v>
      </c>
    </row>
    <row r="288" spans="1:74" x14ac:dyDescent="0.25">
      <c r="A288" t="s">
        <v>74</v>
      </c>
      <c r="B288" t="s">
        <v>75</v>
      </c>
      <c r="C288">
        <v>10</v>
      </c>
      <c r="D288">
        <v>10</v>
      </c>
      <c r="E288">
        <v>376</v>
      </c>
      <c r="F288" t="s">
        <v>236</v>
      </c>
      <c r="G288" t="s">
        <v>221</v>
      </c>
      <c r="H288">
        <v>2018</v>
      </c>
      <c r="I288" t="s">
        <v>78</v>
      </c>
      <c r="J288" t="s">
        <v>79</v>
      </c>
      <c r="K288" t="s">
        <v>80</v>
      </c>
      <c r="L288">
        <v>71.599999999999994</v>
      </c>
      <c r="N288" s="2">
        <v>78.599999999999994</v>
      </c>
      <c r="O288" s="2">
        <v>0.68</v>
      </c>
      <c r="P288" s="2"/>
      <c r="Q288" s="2">
        <v>2.19</v>
      </c>
      <c r="R288" s="2"/>
      <c r="S288" t="s">
        <v>82</v>
      </c>
      <c r="T288">
        <v>1.07</v>
      </c>
      <c r="V288">
        <v>3.42</v>
      </c>
      <c r="AS288">
        <v>60</v>
      </c>
      <c r="AU288" t="s">
        <v>223</v>
      </c>
      <c r="AV288" t="s">
        <v>237</v>
      </c>
      <c r="AW288" t="s">
        <v>137</v>
      </c>
      <c r="AX288" t="s">
        <v>88</v>
      </c>
      <c r="AY288" t="s">
        <v>89</v>
      </c>
      <c r="AZ288" t="s">
        <v>238</v>
      </c>
      <c r="BA288" t="s">
        <v>110</v>
      </c>
      <c r="BB288" t="s">
        <v>594</v>
      </c>
      <c r="BC288" t="s">
        <v>595</v>
      </c>
      <c r="BD288">
        <v>-0.56000000000000005</v>
      </c>
      <c r="BE288">
        <v>-0.56000000000000005</v>
      </c>
      <c r="BF288">
        <v>0.02</v>
      </c>
      <c r="BG288">
        <v>0.02</v>
      </c>
      <c r="BH288">
        <v>-0.72</v>
      </c>
      <c r="BI288">
        <v>-0.72</v>
      </c>
      <c r="BJ288">
        <v>0.05</v>
      </c>
      <c r="BK288">
        <v>0.05</v>
      </c>
      <c r="BL288">
        <v>15</v>
      </c>
      <c r="BQ288" t="s">
        <v>240</v>
      </c>
      <c r="BR288">
        <v>0</v>
      </c>
      <c r="BS288">
        <v>0.25</v>
      </c>
      <c r="BT288">
        <v>0.5</v>
      </c>
      <c r="BU288">
        <v>0.75</v>
      </c>
      <c r="BV288">
        <v>0.9</v>
      </c>
    </row>
    <row r="289" spans="1:74" x14ac:dyDescent="0.25">
      <c r="A289" t="s">
        <v>74</v>
      </c>
      <c r="B289" t="s">
        <v>75</v>
      </c>
      <c r="C289">
        <v>10</v>
      </c>
      <c r="D289">
        <v>10</v>
      </c>
      <c r="E289">
        <v>377</v>
      </c>
      <c r="F289" t="s">
        <v>236</v>
      </c>
      <c r="G289" t="s">
        <v>221</v>
      </c>
      <c r="H289">
        <v>2018</v>
      </c>
      <c r="I289" t="s">
        <v>78</v>
      </c>
      <c r="J289" t="s">
        <v>79</v>
      </c>
      <c r="K289" t="s">
        <v>80</v>
      </c>
      <c r="L289">
        <v>71.599999999999994</v>
      </c>
      <c r="N289" s="2">
        <v>78.599999999999994</v>
      </c>
      <c r="O289" s="2">
        <v>0.68</v>
      </c>
      <c r="P289" s="2"/>
      <c r="Q289" s="2">
        <v>2.19</v>
      </c>
      <c r="R289" s="2"/>
      <c r="S289" t="s">
        <v>82</v>
      </c>
      <c r="T289">
        <v>1.07</v>
      </c>
      <c r="V289">
        <v>3.42</v>
      </c>
      <c r="AS289">
        <v>60</v>
      </c>
      <c r="AU289" t="s">
        <v>223</v>
      </c>
      <c r="AV289" t="s">
        <v>237</v>
      </c>
      <c r="AW289" t="s">
        <v>137</v>
      </c>
      <c r="AX289" t="s">
        <v>88</v>
      </c>
      <c r="AY289" t="s">
        <v>89</v>
      </c>
      <c r="AZ289" t="s">
        <v>238</v>
      </c>
      <c r="BA289" t="s">
        <v>110</v>
      </c>
      <c r="BB289" s="22" t="s">
        <v>601</v>
      </c>
      <c r="BC289" t="s">
        <v>602</v>
      </c>
      <c r="BD289">
        <v>-0.4</v>
      </c>
      <c r="BE289">
        <v>-0.4</v>
      </c>
      <c r="BF289">
        <v>0.03</v>
      </c>
      <c r="BG289">
        <v>0.03</v>
      </c>
      <c r="BH289">
        <v>-0.37</v>
      </c>
      <c r="BI289">
        <v>-0.37</v>
      </c>
      <c r="BJ289">
        <v>0.03</v>
      </c>
      <c r="BK289">
        <v>0.03</v>
      </c>
      <c r="BL289">
        <v>15</v>
      </c>
      <c r="BQ289" t="s">
        <v>240</v>
      </c>
      <c r="BR289">
        <v>0</v>
      </c>
      <c r="BS289">
        <v>0.25</v>
      </c>
      <c r="BT289">
        <v>0.5</v>
      </c>
      <c r="BU289">
        <v>0.75</v>
      </c>
      <c r="BV289">
        <v>0.9</v>
      </c>
    </row>
    <row r="290" spans="1:74" x14ac:dyDescent="0.25">
      <c r="A290" t="s">
        <v>74</v>
      </c>
      <c r="B290" t="s">
        <v>75</v>
      </c>
      <c r="C290">
        <v>10</v>
      </c>
      <c r="D290">
        <v>10</v>
      </c>
      <c r="E290">
        <v>378</v>
      </c>
      <c r="F290" t="s">
        <v>236</v>
      </c>
      <c r="G290" t="s">
        <v>221</v>
      </c>
      <c r="H290">
        <v>2018</v>
      </c>
      <c r="I290" t="s">
        <v>78</v>
      </c>
      <c r="J290" t="s">
        <v>79</v>
      </c>
      <c r="K290" t="s">
        <v>80</v>
      </c>
      <c r="L290">
        <v>71.599999999999994</v>
      </c>
      <c r="N290" s="2">
        <v>78.599999999999994</v>
      </c>
      <c r="O290" s="2">
        <v>0.68</v>
      </c>
      <c r="P290" s="2"/>
      <c r="Q290" s="2">
        <v>2.19</v>
      </c>
      <c r="R290" s="2"/>
      <c r="S290" t="s">
        <v>82</v>
      </c>
      <c r="T290">
        <v>1.07</v>
      </c>
      <c r="V290">
        <v>3.42</v>
      </c>
      <c r="AS290">
        <v>60</v>
      </c>
      <c r="AU290" t="s">
        <v>223</v>
      </c>
      <c r="AV290" t="s">
        <v>237</v>
      </c>
      <c r="AW290" t="s">
        <v>137</v>
      </c>
      <c r="AX290" t="s">
        <v>88</v>
      </c>
      <c r="AY290" t="s">
        <v>89</v>
      </c>
      <c r="AZ290" t="s">
        <v>238</v>
      </c>
      <c r="BA290" t="s">
        <v>110</v>
      </c>
      <c r="BB290" s="22" t="s">
        <v>603</v>
      </c>
      <c r="BC290" t="s">
        <v>604</v>
      </c>
      <c r="BD290">
        <v>-0.35</v>
      </c>
      <c r="BE290">
        <v>-0.35</v>
      </c>
      <c r="BF290">
        <v>0.01</v>
      </c>
      <c r="BG290">
        <v>0.01</v>
      </c>
      <c r="BH290">
        <v>-0.4</v>
      </c>
      <c r="BI290">
        <v>-0.4</v>
      </c>
      <c r="BJ290">
        <v>0.02</v>
      </c>
      <c r="BK290">
        <v>0.02</v>
      </c>
      <c r="BL290">
        <v>15</v>
      </c>
      <c r="BR290">
        <v>0</v>
      </c>
      <c r="BS290">
        <v>0.25</v>
      </c>
      <c r="BT290">
        <v>0.5</v>
      </c>
      <c r="BU290">
        <v>0.75</v>
      </c>
      <c r="BV290">
        <v>0.9</v>
      </c>
    </row>
    <row r="291" spans="1:74" x14ac:dyDescent="0.25">
      <c r="A291" t="s">
        <v>74</v>
      </c>
      <c r="B291" t="s">
        <v>75</v>
      </c>
      <c r="C291">
        <v>16</v>
      </c>
      <c r="D291">
        <v>16</v>
      </c>
      <c r="E291">
        <v>432</v>
      </c>
      <c r="F291" t="s">
        <v>206</v>
      </c>
      <c r="G291" t="s">
        <v>207</v>
      </c>
      <c r="H291">
        <v>2014</v>
      </c>
      <c r="I291" t="s">
        <v>78</v>
      </c>
      <c r="J291" t="s">
        <v>79</v>
      </c>
      <c r="K291" t="s">
        <v>80</v>
      </c>
      <c r="L291">
        <v>74.2</v>
      </c>
      <c r="M291" t="s">
        <v>147</v>
      </c>
      <c r="N291" t="s">
        <v>85</v>
      </c>
      <c r="O291" s="2"/>
      <c r="P291" s="2"/>
      <c r="Q291" s="2"/>
      <c r="R291" s="2"/>
      <c r="S291" s="7" t="s">
        <v>116</v>
      </c>
      <c r="T291">
        <v>9.3000000000000007</v>
      </c>
      <c r="U291">
        <v>2</v>
      </c>
      <c r="V291">
        <v>12.1</v>
      </c>
      <c r="W291">
        <v>2.2000000000000002</v>
      </c>
      <c r="AL291" t="s">
        <v>208</v>
      </c>
      <c r="AM291">
        <v>95.5</v>
      </c>
      <c r="AN291">
        <v>21</v>
      </c>
      <c r="AO291">
        <v>109</v>
      </c>
      <c r="AP291">
        <v>20.6</v>
      </c>
      <c r="AS291">
        <v>6</v>
      </c>
      <c r="AU291" t="s">
        <v>209</v>
      </c>
      <c r="AV291" t="s">
        <v>210</v>
      </c>
      <c r="AW291" s="7" t="s">
        <v>87</v>
      </c>
      <c r="AX291" t="s">
        <v>119</v>
      </c>
      <c r="AY291" t="s">
        <v>89</v>
      </c>
      <c r="AZ291" t="s">
        <v>90</v>
      </c>
      <c r="BA291" t="s">
        <v>110</v>
      </c>
      <c r="BB291" s="22" t="s">
        <v>216</v>
      </c>
      <c r="BC291" t="s">
        <v>216</v>
      </c>
      <c r="BD291" s="6" t="s">
        <v>217</v>
      </c>
      <c r="BE291" s="6">
        <v>1.59</v>
      </c>
      <c r="BF291" s="6" t="s">
        <v>217</v>
      </c>
      <c r="BG291" s="6">
        <v>0.48</v>
      </c>
      <c r="BH291" s="6" t="s">
        <v>217</v>
      </c>
      <c r="BI291" s="6">
        <v>1.37</v>
      </c>
      <c r="BJ291" s="6" t="s">
        <v>217</v>
      </c>
      <c r="BK291" s="6">
        <v>0.44</v>
      </c>
      <c r="BL291">
        <v>11</v>
      </c>
      <c r="BR291">
        <v>0</v>
      </c>
      <c r="BS291">
        <v>0.25</v>
      </c>
      <c r="BT291">
        <v>0.5</v>
      </c>
      <c r="BU291">
        <v>0.75</v>
      </c>
      <c r="BV291">
        <v>0.9</v>
      </c>
    </row>
    <row r="292" spans="1:74" x14ac:dyDescent="0.25">
      <c r="A292" t="s">
        <v>74</v>
      </c>
      <c r="B292" t="s">
        <v>75</v>
      </c>
      <c r="C292">
        <v>16</v>
      </c>
      <c r="D292">
        <v>16</v>
      </c>
      <c r="E292">
        <v>433</v>
      </c>
      <c r="F292" t="s">
        <v>206</v>
      </c>
      <c r="G292" t="s">
        <v>207</v>
      </c>
      <c r="H292">
        <v>2014</v>
      </c>
      <c r="I292" t="s">
        <v>78</v>
      </c>
      <c r="J292" t="s">
        <v>79</v>
      </c>
      <c r="K292" t="s">
        <v>80</v>
      </c>
      <c r="L292">
        <v>74.2</v>
      </c>
      <c r="M292" t="s">
        <v>147</v>
      </c>
      <c r="N292" t="s">
        <v>85</v>
      </c>
      <c r="O292" s="2"/>
      <c r="P292" s="2"/>
      <c r="Q292" s="2"/>
      <c r="R292" s="2"/>
      <c r="S292" s="7" t="s">
        <v>116</v>
      </c>
      <c r="T292">
        <v>9.3000000000000007</v>
      </c>
      <c r="U292">
        <v>2</v>
      </c>
      <c r="V292">
        <v>12.1</v>
      </c>
      <c r="W292">
        <v>2.2000000000000002</v>
      </c>
      <c r="AL292" t="s">
        <v>208</v>
      </c>
      <c r="AM292">
        <v>95.5</v>
      </c>
      <c r="AN292">
        <v>21</v>
      </c>
      <c r="AO292">
        <v>109</v>
      </c>
      <c r="AP292">
        <v>20.6</v>
      </c>
      <c r="AS292">
        <v>6</v>
      </c>
      <c r="AU292" t="s">
        <v>209</v>
      </c>
      <c r="AV292" t="s">
        <v>210</v>
      </c>
      <c r="AW292" s="7" t="s">
        <v>87</v>
      </c>
      <c r="AX292" t="s">
        <v>119</v>
      </c>
      <c r="AY292" t="s">
        <v>89</v>
      </c>
      <c r="AZ292" t="s">
        <v>90</v>
      </c>
      <c r="BA292" t="s">
        <v>110</v>
      </c>
      <c r="BB292" s="22" t="s">
        <v>218</v>
      </c>
      <c r="BC292" t="s">
        <v>218</v>
      </c>
      <c r="BD292" s="6" t="s">
        <v>217</v>
      </c>
      <c r="BE292" s="6">
        <v>1.92</v>
      </c>
      <c r="BF292" s="6" t="s">
        <v>217</v>
      </c>
      <c r="BG292" s="6">
        <v>0.59</v>
      </c>
      <c r="BH292" s="6" t="s">
        <v>217</v>
      </c>
      <c r="BI292" s="6">
        <v>1.54</v>
      </c>
      <c r="BJ292" s="6" t="s">
        <v>217</v>
      </c>
      <c r="BK292" s="6">
        <v>0.44</v>
      </c>
      <c r="BL292">
        <v>11</v>
      </c>
      <c r="BR292">
        <v>0</v>
      </c>
      <c r="BS292">
        <v>0.25</v>
      </c>
      <c r="BT292">
        <v>0.5</v>
      </c>
      <c r="BU292">
        <v>0.75</v>
      </c>
      <c r="BV292">
        <v>0.9</v>
      </c>
    </row>
    <row r="293" spans="1:74" x14ac:dyDescent="0.25">
      <c r="A293" t="s">
        <v>74</v>
      </c>
      <c r="B293" t="s">
        <v>75</v>
      </c>
      <c r="C293">
        <v>17</v>
      </c>
      <c r="D293">
        <v>17</v>
      </c>
      <c r="E293">
        <v>446</v>
      </c>
      <c r="F293" t="s">
        <v>321</v>
      </c>
      <c r="G293" t="s">
        <v>322</v>
      </c>
      <c r="H293">
        <v>2017</v>
      </c>
      <c r="I293" t="s">
        <v>78</v>
      </c>
      <c r="J293" t="s">
        <v>79</v>
      </c>
      <c r="K293" t="s">
        <v>80</v>
      </c>
      <c r="L293">
        <v>71.099999999999994</v>
      </c>
      <c r="M293" t="s">
        <v>147</v>
      </c>
      <c r="N293" t="s">
        <v>85</v>
      </c>
      <c r="O293" s="2"/>
      <c r="P293" s="2"/>
      <c r="Q293" s="2"/>
      <c r="R293" s="2"/>
      <c r="S293" t="s">
        <v>82</v>
      </c>
      <c r="T293" t="s">
        <v>85</v>
      </c>
      <c r="V293" t="s">
        <v>85</v>
      </c>
      <c r="AS293">
        <v>20</v>
      </c>
      <c r="AU293" t="s">
        <v>323</v>
      </c>
      <c r="AV293" t="s">
        <v>324</v>
      </c>
      <c r="AW293" s="20"/>
      <c r="AX293" t="s">
        <v>88</v>
      </c>
      <c r="AY293" t="s">
        <v>89</v>
      </c>
      <c r="AZ293" t="s">
        <v>238</v>
      </c>
      <c r="BA293" t="s">
        <v>110</v>
      </c>
      <c r="BB293" t="s">
        <v>329</v>
      </c>
      <c r="BC293" t="s">
        <v>329</v>
      </c>
      <c r="BD293">
        <v>-2.9</v>
      </c>
      <c r="BE293">
        <v>-2.9</v>
      </c>
      <c r="BF293">
        <v>5.5</v>
      </c>
      <c r="BG293">
        <v>5.5</v>
      </c>
      <c r="BH293">
        <v>-3.4</v>
      </c>
      <c r="BI293">
        <v>-3.4</v>
      </c>
      <c r="BJ293">
        <v>5</v>
      </c>
      <c r="BK293">
        <v>5</v>
      </c>
      <c r="BL293">
        <v>23</v>
      </c>
      <c r="BO293" t="s">
        <v>763</v>
      </c>
      <c r="BR293">
        <v>0</v>
      </c>
      <c r="BS293">
        <v>0.25</v>
      </c>
      <c r="BT293">
        <v>0.5</v>
      </c>
      <c r="BU293">
        <v>0.75</v>
      </c>
      <c r="BV293">
        <v>0.9</v>
      </c>
    </row>
    <row r="294" spans="1:74" x14ac:dyDescent="0.25">
      <c r="A294" t="s">
        <v>74</v>
      </c>
      <c r="B294" t="s">
        <v>75</v>
      </c>
      <c r="C294">
        <v>17</v>
      </c>
      <c r="D294">
        <v>17</v>
      </c>
      <c r="E294">
        <v>447</v>
      </c>
      <c r="F294" t="s">
        <v>321</v>
      </c>
      <c r="G294" t="s">
        <v>322</v>
      </c>
      <c r="H294">
        <v>2017</v>
      </c>
      <c r="I294" t="s">
        <v>78</v>
      </c>
      <c r="J294" t="s">
        <v>79</v>
      </c>
      <c r="K294" t="s">
        <v>80</v>
      </c>
      <c r="L294">
        <v>71.099999999999994</v>
      </c>
      <c r="M294" t="s">
        <v>147</v>
      </c>
      <c r="N294" t="s">
        <v>85</v>
      </c>
      <c r="O294" s="2"/>
      <c r="P294" s="2"/>
      <c r="Q294" s="2"/>
      <c r="R294" s="2"/>
      <c r="S294" t="s">
        <v>82</v>
      </c>
      <c r="T294" t="s">
        <v>85</v>
      </c>
      <c r="V294" t="s">
        <v>85</v>
      </c>
      <c r="AS294">
        <v>20</v>
      </c>
      <c r="AU294" t="s">
        <v>323</v>
      </c>
      <c r="AV294" t="s">
        <v>324</v>
      </c>
      <c r="AW294" s="20"/>
      <c r="AX294" t="s">
        <v>88</v>
      </c>
      <c r="AY294" t="s">
        <v>89</v>
      </c>
      <c r="AZ294" t="s">
        <v>238</v>
      </c>
      <c r="BA294" t="s">
        <v>110</v>
      </c>
      <c r="BB294" t="s">
        <v>502</v>
      </c>
      <c r="BC294" t="s">
        <v>502</v>
      </c>
      <c r="BD294">
        <v>-9.8000000000000007</v>
      </c>
      <c r="BE294">
        <v>-9.8000000000000007</v>
      </c>
      <c r="BF294">
        <v>6</v>
      </c>
      <c r="BG294">
        <v>6</v>
      </c>
      <c r="BH294">
        <v>-12</v>
      </c>
      <c r="BI294">
        <v>-12</v>
      </c>
      <c r="BJ294">
        <v>6.5</v>
      </c>
      <c r="BK294">
        <v>6.5</v>
      </c>
      <c r="BL294">
        <v>23</v>
      </c>
      <c r="BO294" t="s">
        <v>763</v>
      </c>
      <c r="BR294">
        <v>0</v>
      </c>
      <c r="BS294">
        <v>0.25</v>
      </c>
      <c r="BT294">
        <v>0.5</v>
      </c>
      <c r="BU294">
        <v>0.75</v>
      </c>
      <c r="BV294">
        <v>0.9</v>
      </c>
    </row>
    <row r="295" spans="1:74" x14ac:dyDescent="0.25">
      <c r="A295" t="s">
        <v>74</v>
      </c>
      <c r="B295" t="s">
        <v>75</v>
      </c>
      <c r="C295">
        <v>17</v>
      </c>
      <c r="D295">
        <v>17</v>
      </c>
      <c r="E295">
        <v>448</v>
      </c>
      <c r="F295" t="s">
        <v>321</v>
      </c>
      <c r="G295" t="s">
        <v>322</v>
      </c>
      <c r="H295">
        <v>2017</v>
      </c>
      <c r="I295" t="s">
        <v>78</v>
      </c>
      <c r="J295" t="s">
        <v>79</v>
      </c>
      <c r="K295" t="s">
        <v>80</v>
      </c>
      <c r="L295">
        <v>71.099999999999994</v>
      </c>
      <c r="M295" t="s">
        <v>147</v>
      </c>
      <c r="N295" t="s">
        <v>85</v>
      </c>
      <c r="O295" s="2"/>
      <c r="P295" s="2"/>
      <c r="Q295" s="2"/>
      <c r="R295" s="2"/>
      <c r="S295" t="s">
        <v>82</v>
      </c>
      <c r="T295" t="s">
        <v>85</v>
      </c>
      <c r="V295" t="s">
        <v>85</v>
      </c>
      <c r="AS295">
        <v>20</v>
      </c>
      <c r="AU295" t="s">
        <v>323</v>
      </c>
      <c r="AV295" t="s">
        <v>324</v>
      </c>
      <c r="AW295" s="20"/>
      <c r="AX295" t="s">
        <v>88</v>
      </c>
      <c r="AY295" t="s">
        <v>89</v>
      </c>
      <c r="AZ295" t="s">
        <v>238</v>
      </c>
      <c r="BA295" t="s">
        <v>110</v>
      </c>
      <c r="BB295" t="s">
        <v>503</v>
      </c>
      <c r="BC295" t="s">
        <v>503</v>
      </c>
      <c r="BD295">
        <v>35.1</v>
      </c>
      <c r="BE295">
        <v>35.1</v>
      </c>
      <c r="BF295">
        <v>7.6</v>
      </c>
      <c r="BG295">
        <v>7.6</v>
      </c>
      <c r="BH295">
        <v>32.9</v>
      </c>
      <c r="BI295">
        <v>32.9</v>
      </c>
      <c r="BJ295">
        <v>10.8</v>
      </c>
      <c r="BK295">
        <v>10.8</v>
      </c>
      <c r="BL295">
        <v>23</v>
      </c>
      <c r="BO295" t="s">
        <v>763</v>
      </c>
      <c r="BR295">
        <v>0</v>
      </c>
      <c r="BS295">
        <v>0.25</v>
      </c>
      <c r="BT295">
        <v>0.5</v>
      </c>
      <c r="BU295">
        <v>0.75</v>
      </c>
      <c r="BV295">
        <v>0.9</v>
      </c>
    </row>
    <row r="296" spans="1:74" x14ac:dyDescent="0.25">
      <c r="A296" t="s">
        <v>74</v>
      </c>
      <c r="B296" t="s">
        <v>75</v>
      </c>
      <c r="C296">
        <v>17</v>
      </c>
      <c r="D296">
        <v>17</v>
      </c>
      <c r="E296">
        <v>450</v>
      </c>
      <c r="F296" t="s">
        <v>321</v>
      </c>
      <c r="G296" t="s">
        <v>322</v>
      </c>
      <c r="H296">
        <v>2017</v>
      </c>
      <c r="I296" t="s">
        <v>78</v>
      </c>
      <c r="J296" t="s">
        <v>79</v>
      </c>
      <c r="K296" t="s">
        <v>80</v>
      </c>
      <c r="L296">
        <v>71.099999999999994</v>
      </c>
      <c r="M296" t="s">
        <v>147</v>
      </c>
      <c r="N296" t="s">
        <v>85</v>
      </c>
      <c r="O296" s="2"/>
      <c r="P296" s="2"/>
      <c r="Q296" s="2"/>
      <c r="R296" s="2"/>
      <c r="S296" t="s">
        <v>82</v>
      </c>
      <c r="T296" t="s">
        <v>85</v>
      </c>
      <c r="V296" t="s">
        <v>85</v>
      </c>
      <c r="AS296">
        <v>20</v>
      </c>
      <c r="AU296" t="s">
        <v>323</v>
      </c>
      <c r="AV296" t="s">
        <v>324</v>
      </c>
      <c r="AW296" s="20"/>
      <c r="AX296" t="s">
        <v>88</v>
      </c>
      <c r="AY296" t="s">
        <v>89</v>
      </c>
      <c r="AZ296" t="s">
        <v>238</v>
      </c>
      <c r="BA296" t="s">
        <v>110</v>
      </c>
      <c r="BB296" t="s">
        <v>505</v>
      </c>
      <c r="BC296" t="s">
        <v>505</v>
      </c>
      <c r="BD296">
        <v>2.8</v>
      </c>
      <c r="BE296">
        <v>2.8</v>
      </c>
      <c r="BF296">
        <v>9.9</v>
      </c>
      <c r="BG296">
        <v>9.9</v>
      </c>
      <c r="BH296">
        <v>0.8</v>
      </c>
      <c r="BI296">
        <v>0.8</v>
      </c>
      <c r="BJ296">
        <v>9.4</v>
      </c>
      <c r="BK296">
        <v>9.4</v>
      </c>
      <c r="BL296">
        <v>23</v>
      </c>
      <c r="BO296" t="s">
        <v>763</v>
      </c>
      <c r="BR296">
        <v>0</v>
      </c>
      <c r="BS296">
        <v>0.25</v>
      </c>
      <c r="BT296">
        <v>0.5</v>
      </c>
      <c r="BU296">
        <v>0.75</v>
      </c>
      <c r="BV296">
        <v>0.9</v>
      </c>
    </row>
    <row r="297" spans="1:74" x14ac:dyDescent="0.25">
      <c r="A297" t="s">
        <v>74</v>
      </c>
      <c r="B297" t="s">
        <v>75</v>
      </c>
      <c r="C297">
        <v>17</v>
      </c>
      <c r="D297">
        <v>17</v>
      </c>
      <c r="E297">
        <v>452</v>
      </c>
      <c r="F297" t="s">
        <v>321</v>
      </c>
      <c r="G297" t="s">
        <v>322</v>
      </c>
      <c r="H297">
        <v>2017</v>
      </c>
      <c r="I297" t="s">
        <v>78</v>
      </c>
      <c r="J297" t="s">
        <v>79</v>
      </c>
      <c r="K297" t="s">
        <v>80</v>
      </c>
      <c r="L297">
        <v>71.099999999999994</v>
      </c>
      <c r="M297" t="s">
        <v>147</v>
      </c>
      <c r="N297" t="s">
        <v>85</v>
      </c>
      <c r="O297" s="2"/>
      <c r="P297" s="2"/>
      <c r="Q297" s="2"/>
      <c r="R297" s="2"/>
      <c r="S297" t="s">
        <v>82</v>
      </c>
      <c r="T297" t="s">
        <v>85</v>
      </c>
      <c r="V297" t="s">
        <v>85</v>
      </c>
      <c r="AS297">
        <v>20</v>
      </c>
      <c r="AU297" t="s">
        <v>323</v>
      </c>
      <c r="AV297" t="s">
        <v>324</v>
      </c>
      <c r="AW297" s="20"/>
      <c r="AX297" t="s">
        <v>88</v>
      </c>
      <c r="AY297" t="s">
        <v>89</v>
      </c>
      <c r="AZ297" t="s">
        <v>238</v>
      </c>
      <c r="BA297" t="s">
        <v>110</v>
      </c>
      <c r="BB297" t="s">
        <v>507</v>
      </c>
      <c r="BC297" t="s">
        <v>507</v>
      </c>
      <c r="BD297">
        <v>4</v>
      </c>
      <c r="BE297">
        <v>4</v>
      </c>
      <c r="BF297">
        <v>6</v>
      </c>
      <c r="BG297">
        <v>6</v>
      </c>
      <c r="BH297">
        <v>1.7</v>
      </c>
      <c r="BI297">
        <v>1.7</v>
      </c>
      <c r="BJ297">
        <v>7</v>
      </c>
      <c r="BK297">
        <v>7</v>
      </c>
      <c r="BL297">
        <v>23</v>
      </c>
      <c r="BO297" t="s">
        <v>763</v>
      </c>
      <c r="BR297">
        <v>0</v>
      </c>
      <c r="BS297">
        <v>0.25</v>
      </c>
      <c r="BT297">
        <v>0.5</v>
      </c>
      <c r="BU297">
        <v>0.75</v>
      </c>
      <c r="BV297">
        <v>0.9</v>
      </c>
    </row>
    <row r="298" spans="1:74" x14ac:dyDescent="0.25">
      <c r="A298" t="s">
        <v>74</v>
      </c>
      <c r="B298" t="s">
        <v>75</v>
      </c>
      <c r="C298">
        <v>17</v>
      </c>
      <c r="D298">
        <v>17</v>
      </c>
      <c r="E298">
        <v>454</v>
      </c>
      <c r="F298" t="s">
        <v>321</v>
      </c>
      <c r="G298" t="s">
        <v>322</v>
      </c>
      <c r="H298">
        <v>2017</v>
      </c>
      <c r="I298" t="s">
        <v>78</v>
      </c>
      <c r="J298" t="s">
        <v>79</v>
      </c>
      <c r="K298" t="s">
        <v>80</v>
      </c>
      <c r="L298">
        <v>71.099999999999994</v>
      </c>
      <c r="M298" t="s">
        <v>147</v>
      </c>
      <c r="N298" t="s">
        <v>85</v>
      </c>
      <c r="O298" s="2"/>
      <c r="P298" s="2"/>
      <c r="Q298" s="2"/>
      <c r="R298" s="2"/>
      <c r="S298" t="s">
        <v>82</v>
      </c>
      <c r="T298" t="s">
        <v>85</v>
      </c>
      <c r="V298" t="s">
        <v>85</v>
      </c>
      <c r="AS298">
        <v>20</v>
      </c>
      <c r="AU298" t="s">
        <v>323</v>
      </c>
      <c r="AV298" t="s">
        <v>324</v>
      </c>
      <c r="AW298" s="20"/>
      <c r="AX298" t="s">
        <v>88</v>
      </c>
      <c r="AY298" t="s">
        <v>89</v>
      </c>
      <c r="AZ298" t="s">
        <v>238</v>
      </c>
      <c r="BA298" t="s">
        <v>110</v>
      </c>
      <c r="BB298" t="s">
        <v>509</v>
      </c>
      <c r="BC298" t="s">
        <v>509</v>
      </c>
      <c r="BD298">
        <v>40.1</v>
      </c>
      <c r="BE298">
        <v>40.1</v>
      </c>
      <c r="BF298">
        <v>6.7</v>
      </c>
      <c r="BG298">
        <v>6.7</v>
      </c>
      <c r="BH298">
        <v>40.4</v>
      </c>
      <c r="BI298">
        <v>40.4</v>
      </c>
      <c r="BJ298">
        <v>7.2</v>
      </c>
      <c r="BK298">
        <v>7.2</v>
      </c>
      <c r="BL298">
        <v>23</v>
      </c>
      <c r="BO298" t="s">
        <v>763</v>
      </c>
      <c r="BR298">
        <v>0</v>
      </c>
      <c r="BS298">
        <v>0.25</v>
      </c>
      <c r="BT298">
        <v>0.5</v>
      </c>
      <c r="BU298">
        <v>0.75</v>
      </c>
      <c r="BV298">
        <v>0.9</v>
      </c>
    </row>
    <row r="299" spans="1:74" x14ac:dyDescent="0.25">
      <c r="A299" t="s">
        <v>74</v>
      </c>
      <c r="B299" t="s">
        <v>75</v>
      </c>
      <c r="C299">
        <v>24</v>
      </c>
      <c r="D299">
        <v>23</v>
      </c>
      <c r="E299">
        <v>521</v>
      </c>
      <c r="F299" t="s">
        <v>422</v>
      </c>
      <c r="G299" t="s">
        <v>423</v>
      </c>
      <c r="H299">
        <v>2013</v>
      </c>
      <c r="I299" t="s">
        <v>78</v>
      </c>
      <c r="J299" t="s">
        <v>79</v>
      </c>
      <c r="K299" t="s">
        <v>80</v>
      </c>
      <c r="L299">
        <v>68</v>
      </c>
      <c r="M299" t="s">
        <v>424</v>
      </c>
      <c r="N299" s="2">
        <v>83.3</v>
      </c>
      <c r="O299" s="2"/>
      <c r="P299" s="2"/>
      <c r="Q299" s="2"/>
      <c r="R299" s="2"/>
      <c r="S299" t="s">
        <v>116</v>
      </c>
      <c r="T299">
        <v>6.3</v>
      </c>
      <c r="U299">
        <v>0.6</v>
      </c>
      <c r="V299">
        <v>9.1999999999999993</v>
      </c>
      <c r="W299">
        <v>2.9</v>
      </c>
      <c r="AM299">
        <v>68</v>
      </c>
      <c r="AN299">
        <v>11</v>
      </c>
      <c r="AO299">
        <v>101</v>
      </c>
      <c r="AP299">
        <v>18</v>
      </c>
      <c r="AS299">
        <v>6</v>
      </c>
      <c r="AV299" t="s">
        <v>259</v>
      </c>
      <c r="AW299" t="s">
        <v>137</v>
      </c>
      <c r="AX299" t="s">
        <v>119</v>
      </c>
      <c r="AY299" t="s">
        <v>89</v>
      </c>
      <c r="AZ299" t="s">
        <v>238</v>
      </c>
      <c r="BA299" t="s">
        <v>110</v>
      </c>
      <c r="BB299" s="22" t="s">
        <v>455</v>
      </c>
      <c r="BC299" t="s">
        <v>456</v>
      </c>
      <c r="BD299">
        <v>5</v>
      </c>
      <c r="BE299">
        <v>5</v>
      </c>
      <c r="BF299">
        <v>4</v>
      </c>
      <c r="BG299">
        <v>4</v>
      </c>
      <c r="BH299">
        <v>4</v>
      </c>
      <c r="BI299">
        <v>4</v>
      </c>
      <c r="BJ299">
        <v>4</v>
      </c>
      <c r="BK299">
        <v>4</v>
      </c>
      <c r="BL299">
        <v>11</v>
      </c>
      <c r="BR299">
        <v>0</v>
      </c>
      <c r="BS299">
        <v>0.25</v>
      </c>
      <c r="BT299">
        <v>0.5</v>
      </c>
      <c r="BU299">
        <v>0.75</v>
      </c>
      <c r="BV299">
        <v>0.9</v>
      </c>
    </row>
    <row r="300" spans="1:74" x14ac:dyDescent="0.25">
      <c r="A300" t="s">
        <v>74</v>
      </c>
      <c r="B300" t="s">
        <v>75</v>
      </c>
      <c r="C300">
        <v>24</v>
      </c>
      <c r="D300">
        <v>23</v>
      </c>
      <c r="E300">
        <v>522</v>
      </c>
      <c r="F300" t="s">
        <v>422</v>
      </c>
      <c r="G300" t="s">
        <v>423</v>
      </c>
      <c r="H300">
        <v>2013</v>
      </c>
      <c r="I300" t="s">
        <v>78</v>
      </c>
      <c r="J300" t="s">
        <v>79</v>
      </c>
      <c r="K300" t="s">
        <v>80</v>
      </c>
      <c r="L300">
        <v>68</v>
      </c>
      <c r="M300" t="s">
        <v>424</v>
      </c>
      <c r="N300" s="2">
        <v>83.3</v>
      </c>
      <c r="O300" s="2"/>
      <c r="P300" s="2"/>
      <c r="Q300" s="2"/>
      <c r="R300" s="2"/>
      <c r="S300" t="s">
        <v>116</v>
      </c>
      <c r="T300">
        <v>6.3</v>
      </c>
      <c r="U300">
        <v>0.6</v>
      </c>
      <c r="V300">
        <v>9.1999999999999993</v>
      </c>
      <c r="W300">
        <v>2.9</v>
      </c>
      <c r="AM300">
        <v>68</v>
      </c>
      <c r="AN300">
        <v>11</v>
      </c>
      <c r="AO300">
        <v>101</v>
      </c>
      <c r="AP300">
        <v>18</v>
      </c>
      <c r="AS300">
        <v>6</v>
      </c>
      <c r="AV300" t="s">
        <v>259</v>
      </c>
      <c r="AW300" t="s">
        <v>137</v>
      </c>
      <c r="AX300" t="s">
        <v>119</v>
      </c>
      <c r="AY300" t="s">
        <v>89</v>
      </c>
      <c r="AZ300" t="s">
        <v>238</v>
      </c>
      <c r="BA300" t="s">
        <v>110</v>
      </c>
      <c r="BB300" s="22" t="s">
        <v>607</v>
      </c>
      <c r="BC300" t="s">
        <v>608</v>
      </c>
      <c r="BD300">
        <v>-11</v>
      </c>
      <c r="BE300">
        <v>-11</v>
      </c>
      <c r="BF300">
        <v>6</v>
      </c>
      <c r="BG300">
        <v>6</v>
      </c>
      <c r="BH300">
        <v>-9</v>
      </c>
      <c r="BI300">
        <v>-9</v>
      </c>
      <c r="BJ300">
        <v>6</v>
      </c>
      <c r="BK300">
        <v>6</v>
      </c>
      <c r="BL300">
        <v>11</v>
      </c>
      <c r="BR300">
        <v>0</v>
      </c>
      <c r="BS300">
        <v>0.25</v>
      </c>
      <c r="BT300">
        <v>0.5</v>
      </c>
      <c r="BU300">
        <v>0.75</v>
      </c>
      <c r="BV300">
        <v>0.9</v>
      </c>
    </row>
    <row r="301" spans="1:74" x14ac:dyDescent="0.25">
      <c r="A301" t="s">
        <v>74</v>
      </c>
      <c r="B301" t="s">
        <v>75</v>
      </c>
      <c r="C301">
        <v>24</v>
      </c>
      <c r="D301">
        <v>23</v>
      </c>
      <c r="E301">
        <v>523</v>
      </c>
      <c r="F301" t="s">
        <v>422</v>
      </c>
      <c r="G301" t="s">
        <v>423</v>
      </c>
      <c r="H301">
        <v>2013</v>
      </c>
      <c r="I301" t="s">
        <v>78</v>
      </c>
      <c r="J301" t="s">
        <v>79</v>
      </c>
      <c r="K301" t="s">
        <v>80</v>
      </c>
      <c r="L301">
        <v>68</v>
      </c>
      <c r="M301" t="s">
        <v>424</v>
      </c>
      <c r="N301" s="2">
        <v>83.3</v>
      </c>
      <c r="O301" s="2"/>
      <c r="P301" s="2"/>
      <c r="Q301" s="2"/>
      <c r="R301" s="2"/>
      <c r="S301" t="s">
        <v>116</v>
      </c>
      <c r="T301">
        <v>6.3</v>
      </c>
      <c r="U301">
        <v>0.6</v>
      </c>
      <c r="V301">
        <v>9.1999999999999993</v>
      </c>
      <c r="W301">
        <v>2.9</v>
      </c>
      <c r="AM301">
        <v>68</v>
      </c>
      <c r="AN301">
        <v>11</v>
      </c>
      <c r="AO301">
        <v>101</v>
      </c>
      <c r="AP301">
        <v>18</v>
      </c>
      <c r="AS301">
        <v>6</v>
      </c>
      <c r="AV301" t="s">
        <v>259</v>
      </c>
      <c r="AW301" t="s">
        <v>137</v>
      </c>
      <c r="AX301" t="s">
        <v>119</v>
      </c>
      <c r="AY301" t="s">
        <v>89</v>
      </c>
      <c r="AZ301" t="s">
        <v>238</v>
      </c>
      <c r="BA301" t="s">
        <v>110</v>
      </c>
      <c r="BB301" s="22" t="s">
        <v>609</v>
      </c>
      <c r="BC301" t="s">
        <v>609</v>
      </c>
      <c r="BD301">
        <v>-7</v>
      </c>
      <c r="BE301">
        <v>-7</v>
      </c>
      <c r="BF301">
        <v>9</v>
      </c>
      <c r="BG301">
        <v>9</v>
      </c>
      <c r="BH301">
        <v>-9</v>
      </c>
      <c r="BI301">
        <v>-9</v>
      </c>
      <c r="BJ301">
        <v>9</v>
      </c>
      <c r="BK301">
        <v>9</v>
      </c>
      <c r="BL301">
        <v>11</v>
      </c>
      <c r="BR301">
        <v>0</v>
      </c>
      <c r="BS301">
        <v>0.25</v>
      </c>
      <c r="BT301">
        <v>0.5</v>
      </c>
      <c r="BU301">
        <v>0.75</v>
      </c>
      <c r="BV301">
        <v>0.9</v>
      </c>
    </row>
    <row r="302" spans="1:74" x14ac:dyDescent="0.25">
      <c r="A302" t="s">
        <v>74</v>
      </c>
      <c r="B302" t="s">
        <v>75</v>
      </c>
      <c r="C302">
        <v>24</v>
      </c>
      <c r="D302">
        <v>23</v>
      </c>
      <c r="E302">
        <v>524</v>
      </c>
      <c r="F302" t="s">
        <v>422</v>
      </c>
      <c r="G302" t="s">
        <v>423</v>
      </c>
      <c r="H302">
        <v>2013</v>
      </c>
      <c r="I302" t="s">
        <v>78</v>
      </c>
      <c r="J302" t="s">
        <v>79</v>
      </c>
      <c r="K302" t="s">
        <v>80</v>
      </c>
      <c r="L302">
        <v>68</v>
      </c>
      <c r="M302" t="s">
        <v>424</v>
      </c>
      <c r="N302" s="2">
        <v>83.3</v>
      </c>
      <c r="O302" s="2"/>
      <c r="P302" s="2"/>
      <c r="Q302" s="2"/>
      <c r="R302" s="2"/>
      <c r="S302" t="s">
        <v>116</v>
      </c>
      <c r="T302">
        <v>6.3</v>
      </c>
      <c r="U302">
        <v>0.6</v>
      </c>
      <c r="V302">
        <v>9.1999999999999993</v>
      </c>
      <c r="W302">
        <v>2.9</v>
      </c>
      <c r="AM302">
        <v>68</v>
      </c>
      <c r="AN302">
        <v>11</v>
      </c>
      <c r="AO302">
        <v>101</v>
      </c>
      <c r="AP302">
        <v>18</v>
      </c>
      <c r="AS302">
        <v>6</v>
      </c>
      <c r="AV302" t="s">
        <v>259</v>
      </c>
      <c r="AW302" t="s">
        <v>137</v>
      </c>
      <c r="AX302" t="s">
        <v>119</v>
      </c>
      <c r="AY302" t="s">
        <v>89</v>
      </c>
      <c r="AZ302" t="s">
        <v>238</v>
      </c>
      <c r="BA302" t="s">
        <v>110</v>
      </c>
      <c r="BB302" s="22" t="s">
        <v>610</v>
      </c>
      <c r="BC302" t="s">
        <v>610</v>
      </c>
      <c r="BD302">
        <v>30</v>
      </c>
      <c r="BE302">
        <v>30</v>
      </c>
      <c r="BF302">
        <v>5</v>
      </c>
      <c r="BG302">
        <v>5</v>
      </c>
      <c r="BH302">
        <v>31</v>
      </c>
      <c r="BI302">
        <v>31</v>
      </c>
      <c r="BJ302">
        <v>5</v>
      </c>
      <c r="BK302">
        <v>5</v>
      </c>
      <c r="BL302">
        <v>11</v>
      </c>
      <c r="BR302">
        <v>0</v>
      </c>
      <c r="BS302">
        <v>0.25</v>
      </c>
      <c r="BT302">
        <v>0.5</v>
      </c>
      <c r="BU302">
        <v>0.75</v>
      </c>
      <c r="BV302">
        <v>0.9</v>
      </c>
    </row>
    <row r="303" spans="1:74" x14ac:dyDescent="0.25">
      <c r="A303" t="s">
        <v>74</v>
      </c>
      <c r="B303" t="s">
        <v>75</v>
      </c>
      <c r="C303">
        <v>24</v>
      </c>
      <c r="D303">
        <v>23</v>
      </c>
      <c r="E303">
        <v>525</v>
      </c>
      <c r="F303" t="s">
        <v>422</v>
      </c>
      <c r="G303" t="s">
        <v>423</v>
      </c>
      <c r="H303">
        <v>2013</v>
      </c>
      <c r="I303" t="s">
        <v>78</v>
      </c>
      <c r="J303" t="s">
        <v>79</v>
      </c>
      <c r="K303" t="s">
        <v>80</v>
      </c>
      <c r="L303">
        <v>68</v>
      </c>
      <c r="M303" t="s">
        <v>424</v>
      </c>
      <c r="N303" s="2">
        <v>83.3</v>
      </c>
      <c r="O303" s="2"/>
      <c r="P303" s="2"/>
      <c r="Q303" s="2"/>
      <c r="R303" s="2"/>
      <c r="S303" t="s">
        <v>116</v>
      </c>
      <c r="T303">
        <v>6.3</v>
      </c>
      <c r="U303">
        <v>0.6</v>
      </c>
      <c r="V303">
        <v>9.1999999999999993</v>
      </c>
      <c r="W303">
        <v>2.9</v>
      </c>
      <c r="AM303">
        <v>68</v>
      </c>
      <c r="AN303">
        <v>11</v>
      </c>
      <c r="AO303">
        <v>101</v>
      </c>
      <c r="AP303">
        <v>18</v>
      </c>
      <c r="AS303">
        <v>6</v>
      </c>
      <c r="AV303" t="s">
        <v>259</v>
      </c>
      <c r="AW303" t="s">
        <v>137</v>
      </c>
      <c r="AX303" t="s">
        <v>119</v>
      </c>
      <c r="AY303" t="s">
        <v>89</v>
      </c>
      <c r="AZ303" t="s">
        <v>238</v>
      </c>
      <c r="BA303" t="s">
        <v>110</v>
      </c>
      <c r="BB303" s="22" t="s">
        <v>611</v>
      </c>
      <c r="BC303" t="s">
        <v>612</v>
      </c>
      <c r="BD303">
        <v>35</v>
      </c>
      <c r="BE303">
        <v>35</v>
      </c>
      <c r="BF303">
        <v>7</v>
      </c>
      <c r="BG303">
        <v>7</v>
      </c>
      <c r="BH303">
        <v>31</v>
      </c>
      <c r="BI303">
        <v>31</v>
      </c>
      <c r="BJ303">
        <v>8</v>
      </c>
      <c r="BK303">
        <v>8</v>
      </c>
      <c r="BL303">
        <v>11</v>
      </c>
      <c r="BR303">
        <v>0</v>
      </c>
      <c r="BS303">
        <v>0.25</v>
      </c>
      <c r="BT303">
        <v>0.5</v>
      </c>
      <c r="BU303">
        <v>0.75</v>
      </c>
      <c r="BV303">
        <v>0.9</v>
      </c>
    </row>
    <row r="304" spans="1:74" x14ac:dyDescent="0.25">
      <c r="A304" t="s">
        <v>74</v>
      </c>
      <c r="B304" t="s">
        <v>75</v>
      </c>
      <c r="C304">
        <v>24</v>
      </c>
      <c r="D304">
        <v>23</v>
      </c>
      <c r="E304">
        <v>526</v>
      </c>
      <c r="F304" t="s">
        <v>422</v>
      </c>
      <c r="G304" t="s">
        <v>423</v>
      </c>
      <c r="H304">
        <v>2013</v>
      </c>
      <c r="I304" t="s">
        <v>78</v>
      </c>
      <c r="J304" t="s">
        <v>79</v>
      </c>
      <c r="K304" t="s">
        <v>80</v>
      </c>
      <c r="L304">
        <v>68</v>
      </c>
      <c r="M304" t="s">
        <v>424</v>
      </c>
      <c r="N304" s="2">
        <v>83.3</v>
      </c>
      <c r="O304" s="2"/>
      <c r="P304" s="2"/>
      <c r="Q304" s="2"/>
      <c r="R304" s="2"/>
      <c r="S304" t="s">
        <v>116</v>
      </c>
      <c r="T304">
        <v>6.3</v>
      </c>
      <c r="U304">
        <v>0.6</v>
      </c>
      <c r="V304">
        <v>9.1999999999999993</v>
      </c>
      <c r="W304">
        <v>2.9</v>
      </c>
      <c r="AM304">
        <v>68</v>
      </c>
      <c r="AN304">
        <v>11</v>
      </c>
      <c r="AO304">
        <v>101</v>
      </c>
      <c r="AP304">
        <v>18</v>
      </c>
      <c r="AS304">
        <v>6</v>
      </c>
      <c r="AV304" t="s">
        <v>259</v>
      </c>
      <c r="AW304" t="s">
        <v>137</v>
      </c>
      <c r="AX304" t="s">
        <v>119</v>
      </c>
      <c r="AY304" t="s">
        <v>89</v>
      </c>
      <c r="AZ304" t="s">
        <v>238</v>
      </c>
      <c r="BA304" t="s">
        <v>110</v>
      </c>
      <c r="BB304" s="22" t="s">
        <v>613</v>
      </c>
      <c r="BC304" t="s">
        <v>614</v>
      </c>
      <c r="BD304">
        <v>10</v>
      </c>
      <c r="BE304">
        <v>10</v>
      </c>
      <c r="BF304">
        <v>3</v>
      </c>
      <c r="BG304">
        <v>3</v>
      </c>
      <c r="BH304">
        <v>11</v>
      </c>
      <c r="BI304">
        <v>11</v>
      </c>
      <c r="BJ304">
        <v>4</v>
      </c>
      <c r="BK304">
        <v>4</v>
      </c>
      <c r="BL304">
        <v>11</v>
      </c>
      <c r="BR304">
        <v>0</v>
      </c>
      <c r="BS304">
        <v>0.25</v>
      </c>
      <c r="BT304">
        <v>0.5</v>
      </c>
      <c r="BU304">
        <v>0.75</v>
      </c>
      <c r="BV304">
        <v>0.9</v>
      </c>
    </row>
    <row r="305" spans="1:74" x14ac:dyDescent="0.25">
      <c r="A305" t="s">
        <v>74</v>
      </c>
      <c r="B305" t="s">
        <v>75</v>
      </c>
      <c r="C305">
        <v>25</v>
      </c>
      <c r="D305">
        <v>24</v>
      </c>
      <c r="E305">
        <v>529</v>
      </c>
      <c r="F305" t="s">
        <v>394</v>
      </c>
      <c r="G305" t="s">
        <v>394</v>
      </c>
      <c r="H305">
        <v>2018</v>
      </c>
      <c r="I305" t="s">
        <v>78</v>
      </c>
      <c r="J305" t="s">
        <v>79</v>
      </c>
      <c r="K305" t="s">
        <v>108</v>
      </c>
      <c r="L305">
        <v>69</v>
      </c>
      <c r="M305" t="s">
        <v>395</v>
      </c>
      <c r="N305" s="2">
        <v>100</v>
      </c>
      <c r="O305" s="2"/>
      <c r="P305" s="2"/>
      <c r="Q305" s="2"/>
      <c r="R305" s="2"/>
      <c r="AS305">
        <v>20</v>
      </c>
      <c r="AU305" t="s">
        <v>396</v>
      </c>
      <c r="AV305" t="s">
        <v>397</v>
      </c>
      <c r="AW305" s="1"/>
      <c r="AX305" t="s">
        <v>88</v>
      </c>
      <c r="AY305" t="s">
        <v>89</v>
      </c>
      <c r="AZ305" t="s">
        <v>90</v>
      </c>
      <c r="BA305" t="s">
        <v>110</v>
      </c>
      <c r="BB305" s="22" t="s">
        <v>398</v>
      </c>
      <c r="BC305" t="s">
        <v>398</v>
      </c>
      <c r="BD305">
        <v>63.98</v>
      </c>
      <c r="BE305">
        <v>63.98</v>
      </c>
      <c r="BF305">
        <v>7.36</v>
      </c>
      <c r="BG305">
        <v>7.36</v>
      </c>
      <c r="BH305">
        <v>61.98</v>
      </c>
      <c r="BI305">
        <v>61.98</v>
      </c>
      <c r="BJ305">
        <v>7.08</v>
      </c>
      <c r="BK305">
        <v>7.08</v>
      </c>
      <c r="BL305">
        <v>6</v>
      </c>
      <c r="BR305">
        <v>0</v>
      </c>
      <c r="BS305">
        <v>0.25</v>
      </c>
      <c r="BT305">
        <v>0.5</v>
      </c>
      <c r="BU305">
        <v>0.75</v>
      </c>
      <c r="BV305">
        <v>0.9</v>
      </c>
    </row>
    <row r="306" spans="1:74" x14ac:dyDescent="0.25">
      <c r="A306" t="s">
        <v>74</v>
      </c>
      <c r="B306" t="s">
        <v>75</v>
      </c>
      <c r="C306">
        <v>25</v>
      </c>
      <c r="D306">
        <v>24</v>
      </c>
      <c r="E306">
        <v>534</v>
      </c>
      <c r="F306" t="s">
        <v>394</v>
      </c>
      <c r="G306" t="s">
        <v>394</v>
      </c>
      <c r="H306">
        <v>2018</v>
      </c>
      <c r="I306" t="s">
        <v>78</v>
      </c>
      <c r="J306" t="s">
        <v>79</v>
      </c>
      <c r="K306" t="s">
        <v>108</v>
      </c>
      <c r="L306">
        <v>73.3</v>
      </c>
      <c r="M306" t="s">
        <v>451</v>
      </c>
      <c r="N306" s="2">
        <v>100</v>
      </c>
      <c r="O306" s="2"/>
      <c r="P306" s="2"/>
      <c r="Q306" s="2"/>
      <c r="R306" s="2"/>
      <c r="AS306">
        <v>20</v>
      </c>
      <c r="AU306" t="s">
        <v>396</v>
      </c>
      <c r="AV306" t="s">
        <v>397</v>
      </c>
      <c r="AW306" s="1"/>
      <c r="AX306" t="s">
        <v>88</v>
      </c>
      <c r="AY306" t="s">
        <v>89</v>
      </c>
      <c r="AZ306" t="s">
        <v>90</v>
      </c>
      <c r="BA306" t="s">
        <v>110</v>
      </c>
      <c r="BB306" s="22" t="s">
        <v>398</v>
      </c>
      <c r="BC306" t="s">
        <v>398</v>
      </c>
      <c r="BD306">
        <v>65.09</v>
      </c>
      <c r="BE306">
        <v>65.09</v>
      </c>
      <c r="BF306">
        <v>5.62</v>
      </c>
      <c r="BG306">
        <v>5.62</v>
      </c>
      <c r="BH306">
        <v>61.53</v>
      </c>
      <c r="BI306">
        <v>61.53</v>
      </c>
      <c r="BJ306">
        <v>5.03</v>
      </c>
      <c r="BK306">
        <v>5.03</v>
      </c>
      <c r="BL306">
        <v>7</v>
      </c>
      <c r="BR306">
        <v>0</v>
      </c>
      <c r="BS306">
        <v>0.25</v>
      </c>
      <c r="BT306">
        <v>0.5</v>
      </c>
      <c r="BU306">
        <v>0.75</v>
      </c>
      <c r="BV306">
        <v>0.9</v>
      </c>
    </row>
    <row r="307" spans="1:74" x14ac:dyDescent="0.25">
      <c r="A307" t="s">
        <v>74</v>
      </c>
      <c r="B307" t="s">
        <v>75</v>
      </c>
      <c r="C307">
        <v>27</v>
      </c>
      <c r="D307">
        <v>26</v>
      </c>
      <c r="E307">
        <v>555</v>
      </c>
      <c r="F307" t="s">
        <v>106</v>
      </c>
      <c r="G307" t="s">
        <v>107</v>
      </c>
      <c r="H307">
        <v>2023</v>
      </c>
      <c r="I307" t="s">
        <v>78</v>
      </c>
      <c r="J307" t="s">
        <v>79</v>
      </c>
      <c r="K307" t="s">
        <v>108</v>
      </c>
      <c r="L307">
        <v>60.4</v>
      </c>
      <c r="N307" s="2">
        <v>50</v>
      </c>
      <c r="O307" s="2"/>
      <c r="P307" s="2"/>
      <c r="Q307" s="2"/>
      <c r="R307" s="2"/>
      <c r="S307" t="s">
        <v>82</v>
      </c>
      <c r="T307">
        <v>1.5</v>
      </c>
      <c r="U307">
        <v>0.86</v>
      </c>
      <c r="V307">
        <v>6.78</v>
      </c>
      <c r="W307">
        <v>2.58</v>
      </c>
      <c r="AS307">
        <v>60</v>
      </c>
      <c r="AV307" t="s">
        <v>109</v>
      </c>
      <c r="AW307" s="7" t="s">
        <v>87</v>
      </c>
      <c r="AX307" t="s">
        <v>88</v>
      </c>
      <c r="AY307" t="s">
        <v>89</v>
      </c>
      <c r="AZ307" t="s">
        <v>90</v>
      </c>
      <c r="BA307" t="s">
        <v>110</v>
      </c>
      <c r="BB307" s="22" t="s">
        <v>111</v>
      </c>
      <c r="BC307" t="s">
        <v>112</v>
      </c>
      <c r="BD307" s="5">
        <v>23.58</v>
      </c>
      <c r="BE307">
        <v>2.3580000000000001</v>
      </c>
      <c r="BF307" s="5">
        <v>5.81</v>
      </c>
      <c r="BG307">
        <v>0.58099999999999996</v>
      </c>
      <c r="BH307" s="5">
        <v>21.26</v>
      </c>
      <c r="BI307">
        <v>2.1259999999999999</v>
      </c>
      <c r="BJ307" s="5">
        <v>7.49</v>
      </c>
      <c r="BK307">
        <v>0.749</v>
      </c>
      <c r="BL307">
        <v>18</v>
      </c>
      <c r="BR307">
        <v>0</v>
      </c>
      <c r="BS307">
        <v>0.25</v>
      </c>
      <c r="BT307">
        <v>0.5</v>
      </c>
      <c r="BU307">
        <v>0.75</v>
      </c>
      <c r="BV307">
        <v>0.9</v>
      </c>
    </row>
    <row r="308" spans="1:74" x14ac:dyDescent="0.25">
      <c r="A308" t="s">
        <v>74</v>
      </c>
      <c r="B308" t="s">
        <v>75</v>
      </c>
      <c r="C308">
        <v>6</v>
      </c>
      <c r="D308">
        <v>6</v>
      </c>
      <c r="E308">
        <v>60</v>
      </c>
      <c r="F308" t="s">
        <v>185</v>
      </c>
      <c r="G308" t="s">
        <v>186</v>
      </c>
      <c r="H308">
        <v>2013</v>
      </c>
      <c r="I308" t="s">
        <v>78</v>
      </c>
      <c r="J308" t="s">
        <v>187</v>
      </c>
      <c r="K308" t="s">
        <v>80</v>
      </c>
      <c r="L308">
        <v>64.599999999999994</v>
      </c>
      <c r="N308" s="2">
        <v>47.4</v>
      </c>
      <c r="O308" s="2"/>
      <c r="P308" s="2"/>
      <c r="Q308" s="2"/>
      <c r="R308" s="2"/>
      <c r="S308" t="s">
        <v>82</v>
      </c>
      <c r="T308" t="s">
        <v>85</v>
      </c>
      <c r="V308">
        <v>9.5</v>
      </c>
      <c r="W308">
        <v>0.8</v>
      </c>
      <c r="AS308" s="3">
        <v>22.8</v>
      </c>
      <c r="AT308">
        <v>2.9</v>
      </c>
      <c r="AU308" t="s">
        <v>188</v>
      </c>
      <c r="AV308" t="s">
        <v>89</v>
      </c>
      <c r="AW308" t="s">
        <v>105</v>
      </c>
      <c r="AX308" t="s">
        <v>88</v>
      </c>
      <c r="AY308" t="s">
        <v>89</v>
      </c>
      <c r="AZ308" t="s">
        <v>90</v>
      </c>
      <c r="BA308" t="s">
        <v>803</v>
      </c>
      <c r="BB308" s="22" t="s">
        <v>283</v>
      </c>
      <c r="BC308" t="s">
        <v>248</v>
      </c>
      <c r="BD308">
        <v>25</v>
      </c>
      <c r="BE308">
        <v>25</v>
      </c>
      <c r="BF308">
        <v>2.2000000000000002</v>
      </c>
      <c r="BG308">
        <v>2.2000000000000002</v>
      </c>
      <c r="BH308">
        <v>24.7</v>
      </c>
      <c r="BI308">
        <v>24.7</v>
      </c>
      <c r="BJ308">
        <v>2.2999999999999998</v>
      </c>
      <c r="BK308">
        <v>2.2999999999999998</v>
      </c>
      <c r="BL308">
        <v>19</v>
      </c>
      <c r="BO308" t="s">
        <v>190</v>
      </c>
      <c r="BR308">
        <v>0</v>
      </c>
      <c r="BS308">
        <v>0.25</v>
      </c>
      <c r="BT308">
        <v>0.5</v>
      </c>
      <c r="BU308">
        <v>0.75</v>
      </c>
      <c r="BV308">
        <v>0.9</v>
      </c>
    </row>
    <row r="309" spans="1:74" x14ac:dyDescent="0.25">
      <c r="A309" t="s">
        <v>74</v>
      </c>
      <c r="B309" t="s">
        <v>75</v>
      </c>
      <c r="C309">
        <v>6</v>
      </c>
      <c r="D309">
        <v>6</v>
      </c>
      <c r="E309">
        <v>67</v>
      </c>
      <c r="F309" t="s">
        <v>185</v>
      </c>
      <c r="G309" t="s">
        <v>186</v>
      </c>
      <c r="H309">
        <v>2013</v>
      </c>
      <c r="I309" t="s">
        <v>78</v>
      </c>
      <c r="J309" t="s">
        <v>187</v>
      </c>
      <c r="K309" t="s">
        <v>80</v>
      </c>
      <c r="L309">
        <v>64.599999999999994</v>
      </c>
      <c r="N309" s="2">
        <v>47.4</v>
      </c>
      <c r="O309" s="2"/>
      <c r="P309" s="2"/>
      <c r="Q309" s="2"/>
      <c r="R309" s="2"/>
      <c r="S309" t="s">
        <v>82</v>
      </c>
      <c r="T309" t="s">
        <v>85</v>
      </c>
      <c r="V309">
        <v>4</v>
      </c>
      <c r="W309">
        <v>0.9</v>
      </c>
      <c r="AS309">
        <v>27.7</v>
      </c>
      <c r="AT309">
        <v>3.6</v>
      </c>
      <c r="AU309" t="s">
        <v>191</v>
      </c>
      <c r="AV309" t="s">
        <v>89</v>
      </c>
      <c r="AW309" t="s">
        <v>87</v>
      </c>
      <c r="AX309" t="s">
        <v>88</v>
      </c>
      <c r="AY309" t="s">
        <v>89</v>
      </c>
      <c r="AZ309" t="s">
        <v>90</v>
      </c>
      <c r="BA309" t="s">
        <v>803</v>
      </c>
      <c r="BB309" s="22" t="s">
        <v>283</v>
      </c>
      <c r="BC309" t="s">
        <v>248</v>
      </c>
      <c r="BD309">
        <v>24.4</v>
      </c>
      <c r="BE309">
        <v>24.4</v>
      </c>
      <c r="BF309">
        <v>2.9</v>
      </c>
      <c r="BG309">
        <v>2.9</v>
      </c>
      <c r="BH309">
        <v>24.5</v>
      </c>
      <c r="BI309">
        <v>24.5</v>
      </c>
      <c r="BJ309">
        <v>2.5</v>
      </c>
      <c r="BK309">
        <v>2.5</v>
      </c>
      <c r="BL309">
        <v>19</v>
      </c>
      <c r="BO309" t="s">
        <v>190</v>
      </c>
      <c r="BR309">
        <v>0</v>
      </c>
      <c r="BS309">
        <v>0.25</v>
      </c>
      <c r="BT309">
        <v>0.5</v>
      </c>
      <c r="BU309">
        <v>0.75</v>
      </c>
      <c r="BV309">
        <v>0.9</v>
      </c>
    </row>
    <row r="310" spans="1:74" x14ac:dyDescent="0.25">
      <c r="A310" t="s">
        <v>74</v>
      </c>
      <c r="B310" t="s">
        <v>75</v>
      </c>
      <c r="C310">
        <v>7</v>
      </c>
      <c r="D310">
        <v>7</v>
      </c>
      <c r="E310">
        <v>74</v>
      </c>
      <c r="F310" t="s">
        <v>192</v>
      </c>
      <c r="G310" t="s">
        <v>193</v>
      </c>
      <c r="H310">
        <v>2016</v>
      </c>
      <c r="I310" t="s">
        <v>78</v>
      </c>
      <c r="J310" t="s">
        <v>79</v>
      </c>
      <c r="K310" t="s">
        <v>108</v>
      </c>
      <c r="L310">
        <v>62</v>
      </c>
      <c r="M310" t="s">
        <v>194</v>
      </c>
      <c r="N310" s="2">
        <v>55.56</v>
      </c>
      <c r="O310" s="2"/>
      <c r="P310" s="2"/>
      <c r="Q310" s="2"/>
      <c r="R310" s="2"/>
      <c r="S310" t="s">
        <v>82</v>
      </c>
      <c r="T310">
        <v>1.6</v>
      </c>
      <c r="U310">
        <v>0.5</v>
      </c>
      <c r="V310">
        <v>2.1</v>
      </c>
      <c r="W310">
        <v>0.6</v>
      </c>
      <c r="AM310">
        <v>93</v>
      </c>
      <c r="AN310">
        <v>14</v>
      </c>
      <c r="AO310">
        <v>96</v>
      </c>
      <c r="AP310">
        <v>14</v>
      </c>
      <c r="AS310">
        <v>30</v>
      </c>
      <c r="AU310" t="s">
        <v>195</v>
      </c>
      <c r="AV310" t="s">
        <v>196</v>
      </c>
      <c r="AW310" s="7" t="s">
        <v>137</v>
      </c>
      <c r="AX310" t="s">
        <v>88</v>
      </c>
      <c r="AY310" t="s">
        <v>89</v>
      </c>
      <c r="AZ310" t="s">
        <v>90</v>
      </c>
      <c r="BA310" t="s">
        <v>803</v>
      </c>
      <c r="BB310" s="22" t="s">
        <v>249</v>
      </c>
      <c r="BC310" t="s">
        <v>248</v>
      </c>
      <c r="BD310">
        <v>26.7</v>
      </c>
      <c r="BE310">
        <v>26.7</v>
      </c>
      <c r="BF310">
        <v>3.4</v>
      </c>
      <c r="BG310">
        <v>3.4</v>
      </c>
      <c r="BH310">
        <v>24.8</v>
      </c>
      <c r="BI310">
        <v>24.8</v>
      </c>
      <c r="BJ310">
        <v>3.9</v>
      </c>
      <c r="BK310">
        <v>3.9</v>
      </c>
      <c r="BL310">
        <v>36</v>
      </c>
      <c r="BM310" t="s">
        <v>198</v>
      </c>
      <c r="BN310" t="s">
        <v>199</v>
      </c>
      <c r="BR310">
        <v>0</v>
      </c>
      <c r="BS310">
        <v>0.25</v>
      </c>
      <c r="BT310">
        <v>0.5</v>
      </c>
      <c r="BU310">
        <v>0.75</v>
      </c>
      <c r="BV310">
        <v>0.9</v>
      </c>
    </row>
    <row r="311" spans="1:74" x14ac:dyDescent="0.25">
      <c r="A311" t="s">
        <v>75</v>
      </c>
      <c r="B311" t="s">
        <v>74</v>
      </c>
      <c r="C311">
        <v>8</v>
      </c>
      <c r="D311">
        <v>8</v>
      </c>
      <c r="E311">
        <v>80</v>
      </c>
      <c r="F311" t="s">
        <v>200</v>
      </c>
      <c r="G311" t="s">
        <v>200</v>
      </c>
      <c r="H311">
        <v>2009</v>
      </c>
      <c r="I311" t="s">
        <v>78</v>
      </c>
      <c r="J311" t="s">
        <v>79</v>
      </c>
      <c r="K311" t="s">
        <v>80</v>
      </c>
      <c r="L311" s="12">
        <v>81.599999999999994</v>
      </c>
      <c r="M311" t="s">
        <v>219</v>
      </c>
      <c r="N311" s="2">
        <v>20</v>
      </c>
      <c r="O311">
        <v>1.579</v>
      </c>
      <c r="P311">
        <v>1.7110000000000001</v>
      </c>
      <c r="Q311">
        <v>4.8680000000000003</v>
      </c>
      <c r="R311">
        <v>2.3679999999999999</v>
      </c>
      <c r="S311" t="s">
        <v>82</v>
      </c>
      <c r="T311">
        <v>0.65900000000000003</v>
      </c>
      <c r="U311">
        <v>0.95499999999999996</v>
      </c>
      <c r="V311">
        <v>3.4590000000000001</v>
      </c>
      <c r="W311">
        <v>2.4380000000000002</v>
      </c>
      <c r="X311">
        <v>57.9</v>
      </c>
      <c r="Y311">
        <v>25.1</v>
      </c>
      <c r="Z311">
        <v>55.2</v>
      </c>
      <c r="AA311">
        <v>22.5</v>
      </c>
      <c r="AB311" t="s">
        <v>202</v>
      </c>
      <c r="AC311">
        <v>25.5</v>
      </c>
      <c r="AD311">
        <v>13.6</v>
      </c>
      <c r="AE311">
        <v>24.5</v>
      </c>
      <c r="AF311">
        <v>9.4</v>
      </c>
      <c r="AG311" t="s">
        <v>203</v>
      </c>
      <c r="AM311">
        <v>88</v>
      </c>
      <c r="AN311">
        <v>7.84</v>
      </c>
      <c r="AO311">
        <v>101.94</v>
      </c>
      <c r="AP311">
        <v>10.16</v>
      </c>
      <c r="AQ311">
        <v>27.83</v>
      </c>
      <c r="AR311">
        <v>21.57</v>
      </c>
      <c r="AS311">
        <v>14</v>
      </c>
      <c r="AU311" t="s">
        <v>204</v>
      </c>
      <c r="AV311" t="s">
        <v>205</v>
      </c>
      <c r="AW311" s="7" t="s">
        <v>87</v>
      </c>
      <c r="AX311" t="s">
        <v>88</v>
      </c>
      <c r="AY311" t="s">
        <v>120</v>
      </c>
      <c r="AZ311" t="s">
        <v>90</v>
      </c>
      <c r="BA311" t="s">
        <v>803</v>
      </c>
      <c r="BB311" s="22" t="s">
        <v>248</v>
      </c>
      <c r="BC311" t="s">
        <v>248</v>
      </c>
      <c r="BD311">
        <v>34.9</v>
      </c>
      <c r="BE311">
        <v>34.9</v>
      </c>
      <c r="BF311">
        <v>5.6</v>
      </c>
      <c r="BG311">
        <v>5.6</v>
      </c>
      <c r="BH311">
        <v>35.5</v>
      </c>
      <c r="BI311">
        <v>35.5</v>
      </c>
      <c r="BJ311">
        <v>8.6999999999999993</v>
      </c>
      <c r="BK311">
        <v>8.6999999999999993</v>
      </c>
      <c r="BL311">
        <v>10</v>
      </c>
      <c r="BR311">
        <v>0</v>
      </c>
      <c r="BS311">
        <v>0.25</v>
      </c>
      <c r="BT311">
        <v>0.5</v>
      </c>
      <c r="BU311">
        <v>0.75</v>
      </c>
      <c r="BV311">
        <v>0.9</v>
      </c>
    </row>
    <row r="312" spans="1:74" x14ac:dyDescent="0.25">
      <c r="A312" t="s">
        <v>75</v>
      </c>
      <c r="B312" t="s">
        <v>74</v>
      </c>
      <c r="C312">
        <v>8</v>
      </c>
      <c r="D312">
        <v>8</v>
      </c>
      <c r="E312">
        <v>86</v>
      </c>
      <c r="F312" t="s">
        <v>200</v>
      </c>
      <c r="G312" t="s">
        <v>200</v>
      </c>
      <c r="H312">
        <v>2009</v>
      </c>
      <c r="I312" t="s">
        <v>78</v>
      </c>
      <c r="J312" t="s">
        <v>79</v>
      </c>
      <c r="K312" t="s">
        <v>80</v>
      </c>
      <c r="L312" s="12">
        <v>71.2</v>
      </c>
      <c r="M312" t="s">
        <v>201</v>
      </c>
      <c r="N312" s="2">
        <v>40</v>
      </c>
      <c r="O312">
        <v>1.0529999999999999</v>
      </c>
      <c r="P312">
        <v>1.0529999999999999</v>
      </c>
      <c r="Q312">
        <v>3.6840000000000002</v>
      </c>
      <c r="R312">
        <v>2.3159999999999998</v>
      </c>
      <c r="S312" t="s">
        <v>82</v>
      </c>
      <c r="T312">
        <v>0.65900000000000003</v>
      </c>
      <c r="U312">
        <v>0.65900000000000003</v>
      </c>
      <c r="V312">
        <v>1.8939999999999999</v>
      </c>
      <c r="W312">
        <v>0.77400000000000002</v>
      </c>
      <c r="X312">
        <v>117.9</v>
      </c>
      <c r="Y312">
        <v>29.7</v>
      </c>
      <c r="Z312">
        <v>106</v>
      </c>
      <c r="AA312">
        <v>29.5</v>
      </c>
      <c r="AB312" t="s">
        <v>202</v>
      </c>
      <c r="AC312">
        <v>45.9</v>
      </c>
      <c r="AD312">
        <v>14.7</v>
      </c>
      <c r="AE312">
        <v>46.2</v>
      </c>
      <c r="AF312">
        <v>10.7</v>
      </c>
      <c r="AG312" t="s">
        <v>203</v>
      </c>
      <c r="AM312">
        <v>86.84</v>
      </c>
      <c r="AN312">
        <v>9.2899999999999991</v>
      </c>
      <c r="AO312">
        <v>109.19</v>
      </c>
      <c r="AP312">
        <v>14.52</v>
      </c>
      <c r="AQ312">
        <v>36.520000000000003</v>
      </c>
      <c r="AR312">
        <v>15.65</v>
      </c>
      <c r="AS312">
        <v>14</v>
      </c>
      <c r="AU312" t="s">
        <v>204</v>
      </c>
      <c r="AV312" t="s">
        <v>205</v>
      </c>
      <c r="AW312" s="7" t="s">
        <v>87</v>
      </c>
      <c r="AX312" t="s">
        <v>88</v>
      </c>
      <c r="AY312" t="s">
        <v>120</v>
      </c>
      <c r="AZ312" t="s">
        <v>90</v>
      </c>
      <c r="BA312" t="s">
        <v>803</v>
      </c>
      <c r="BB312" s="22" t="s">
        <v>248</v>
      </c>
      <c r="BC312" t="s">
        <v>248</v>
      </c>
      <c r="BD312">
        <v>24.1</v>
      </c>
      <c r="BE312">
        <v>24.1</v>
      </c>
      <c r="BF312">
        <v>2.6</v>
      </c>
      <c r="BG312">
        <v>2.6</v>
      </c>
      <c r="BH312">
        <v>24.2</v>
      </c>
      <c r="BI312">
        <v>24.2</v>
      </c>
      <c r="BJ312">
        <v>5</v>
      </c>
      <c r="BK312">
        <v>5</v>
      </c>
      <c r="BL312">
        <v>10</v>
      </c>
      <c r="BR312">
        <v>0</v>
      </c>
      <c r="BS312">
        <v>0.25</v>
      </c>
      <c r="BT312">
        <v>0.5</v>
      </c>
      <c r="BU312">
        <v>0.75</v>
      </c>
      <c r="BV312">
        <v>0.9</v>
      </c>
    </row>
    <row r="313" spans="1:74" x14ac:dyDescent="0.25">
      <c r="A313" t="s">
        <v>74</v>
      </c>
      <c r="B313" t="s">
        <v>75</v>
      </c>
      <c r="C313">
        <v>14</v>
      </c>
      <c r="D313">
        <v>14</v>
      </c>
      <c r="E313">
        <v>405</v>
      </c>
      <c r="F313" t="s">
        <v>96</v>
      </c>
      <c r="G313" t="s">
        <v>96</v>
      </c>
      <c r="H313">
        <v>2010</v>
      </c>
      <c r="I313" t="s">
        <v>78</v>
      </c>
      <c r="J313" t="s">
        <v>79</v>
      </c>
      <c r="K313" t="s">
        <v>80</v>
      </c>
      <c r="L313">
        <v>73</v>
      </c>
      <c r="N313" s="2">
        <v>52</v>
      </c>
      <c r="O313" s="2"/>
      <c r="P313" s="2"/>
      <c r="Q313" s="2"/>
      <c r="R313" s="2"/>
      <c r="AS313">
        <v>30</v>
      </c>
      <c r="AU313" t="s">
        <v>97</v>
      </c>
      <c r="AV313" t="s">
        <v>98</v>
      </c>
      <c r="AW313" s="20"/>
      <c r="AX313" t="s">
        <v>88</v>
      </c>
      <c r="AY313" t="s">
        <v>89</v>
      </c>
      <c r="AZ313" t="s">
        <v>90</v>
      </c>
      <c r="BA313" t="s">
        <v>803</v>
      </c>
      <c r="BB313" s="22" t="s">
        <v>231</v>
      </c>
      <c r="BC313" t="s">
        <v>232</v>
      </c>
      <c r="BD313">
        <v>63.83</v>
      </c>
      <c r="BE313">
        <v>63.83</v>
      </c>
      <c r="BF313" s="6" t="s">
        <v>99</v>
      </c>
      <c r="BG313" s="6">
        <v>2.8149999999999999</v>
      </c>
      <c r="BH313">
        <v>63.02</v>
      </c>
      <c r="BI313">
        <v>63.02</v>
      </c>
      <c r="BJ313" s="6" t="s">
        <v>99</v>
      </c>
      <c r="BK313" s="6">
        <v>2.8010000000000002</v>
      </c>
      <c r="BL313">
        <v>183</v>
      </c>
      <c r="BO313" t="s">
        <v>100</v>
      </c>
      <c r="BQ313">
        <v>4.8000000000000001E-2</v>
      </c>
      <c r="BR313">
        <v>0</v>
      </c>
      <c r="BS313">
        <v>0.25</v>
      </c>
      <c r="BT313">
        <v>0.5</v>
      </c>
      <c r="BU313">
        <v>0.75</v>
      </c>
      <c r="BV313">
        <v>0.9</v>
      </c>
    </row>
    <row r="314" spans="1:74" x14ac:dyDescent="0.25">
      <c r="A314" t="s">
        <v>74</v>
      </c>
      <c r="B314" t="s">
        <v>75</v>
      </c>
      <c r="C314">
        <v>16</v>
      </c>
      <c r="D314">
        <v>16</v>
      </c>
      <c r="E314">
        <v>430</v>
      </c>
      <c r="F314" t="s">
        <v>206</v>
      </c>
      <c r="G314" t="s">
        <v>207</v>
      </c>
      <c r="H314">
        <v>2014</v>
      </c>
      <c r="I314" t="s">
        <v>78</v>
      </c>
      <c r="J314" t="s">
        <v>79</v>
      </c>
      <c r="K314" t="s">
        <v>80</v>
      </c>
      <c r="L314">
        <v>74.2</v>
      </c>
      <c r="M314" t="s">
        <v>147</v>
      </c>
      <c r="N314" t="s">
        <v>85</v>
      </c>
      <c r="O314" s="2"/>
      <c r="P314" s="2"/>
      <c r="Q314" s="2"/>
      <c r="R314" s="2"/>
      <c r="S314" s="7" t="s">
        <v>116</v>
      </c>
      <c r="T314">
        <v>9.3000000000000007</v>
      </c>
      <c r="U314">
        <v>2</v>
      </c>
      <c r="V314">
        <v>12.1</v>
      </c>
      <c r="W314">
        <v>2.2000000000000002</v>
      </c>
      <c r="AL314" t="s">
        <v>208</v>
      </c>
      <c r="AM314">
        <v>95.5</v>
      </c>
      <c r="AN314">
        <v>21</v>
      </c>
      <c r="AO314">
        <v>109</v>
      </c>
      <c r="AP314">
        <v>20.6</v>
      </c>
      <c r="AS314">
        <v>6</v>
      </c>
      <c r="AU314" t="s">
        <v>209</v>
      </c>
      <c r="AV314" t="s">
        <v>210</v>
      </c>
      <c r="AW314" s="7" t="s">
        <v>87</v>
      </c>
      <c r="AX314" t="s">
        <v>119</v>
      </c>
      <c r="AY314" t="s">
        <v>89</v>
      </c>
      <c r="AZ314" t="s">
        <v>90</v>
      </c>
      <c r="BA314" t="s">
        <v>803</v>
      </c>
      <c r="BB314" s="22" t="s">
        <v>211</v>
      </c>
      <c r="BC314" t="s">
        <v>212</v>
      </c>
      <c r="BD314" s="6" t="s">
        <v>213</v>
      </c>
      <c r="BE314" s="6">
        <v>20.64</v>
      </c>
      <c r="BF314" s="6" t="s">
        <v>213</v>
      </c>
      <c r="BG314" s="6">
        <v>1.92</v>
      </c>
      <c r="BH314" s="6" t="s">
        <v>213</v>
      </c>
      <c r="BI314" s="6">
        <v>26.13</v>
      </c>
      <c r="BJ314" s="6" t="s">
        <v>213</v>
      </c>
      <c r="BK314" s="6">
        <v>4.53</v>
      </c>
      <c r="BL314">
        <v>11</v>
      </c>
      <c r="BR314">
        <v>0</v>
      </c>
      <c r="BS314">
        <v>0.25</v>
      </c>
      <c r="BT314">
        <v>0.5</v>
      </c>
      <c r="BU314">
        <v>0.75</v>
      </c>
      <c r="BV314">
        <v>0.9</v>
      </c>
    </row>
    <row r="315" spans="1:74" x14ac:dyDescent="0.25">
      <c r="A315" t="s">
        <v>74</v>
      </c>
      <c r="B315" t="s">
        <v>75</v>
      </c>
      <c r="C315">
        <v>16</v>
      </c>
      <c r="D315">
        <v>16</v>
      </c>
      <c r="E315">
        <v>431</v>
      </c>
      <c r="F315" t="s">
        <v>206</v>
      </c>
      <c r="G315" t="s">
        <v>207</v>
      </c>
      <c r="H315">
        <v>2014</v>
      </c>
      <c r="I315" t="s">
        <v>78</v>
      </c>
      <c r="J315" t="s">
        <v>79</v>
      </c>
      <c r="K315" t="s">
        <v>80</v>
      </c>
      <c r="L315">
        <v>74.2</v>
      </c>
      <c r="M315" t="s">
        <v>147</v>
      </c>
      <c r="N315" t="s">
        <v>85</v>
      </c>
      <c r="O315" s="2"/>
      <c r="P315" s="2"/>
      <c r="Q315" s="2"/>
      <c r="R315" s="2"/>
      <c r="S315" s="7" t="s">
        <v>116</v>
      </c>
      <c r="T315">
        <v>9.3000000000000007</v>
      </c>
      <c r="U315">
        <v>2</v>
      </c>
      <c r="V315">
        <v>12.1</v>
      </c>
      <c r="W315">
        <v>2.2000000000000002</v>
      </c>
      <c r="AL315" t="s">
        <v>208</v>
      </c>
      <c r="AM315">
        <v>95.5</v>
      </c>
      <c r="AN315">
        <v>21</v>
      </c>
      <c r="AO315">
        <v>109</v>
      </c>
      <c r="AP315">
        <v>20.6</v>
      </c>
      <c r="AS315">
        <v>6</v>
      </c>
      <c r="AU315" t="s">
        <v>209</v>
      </c>
      <c r="AV315" t="s">
        <v>210</v>
      </c>
      <c r="AW315" s="7" t="s">
        <v>87</v>
      </c>
      <c r="AX315" t="s">
        <v>119</v>
      </c>
      <c r="AY315" t="s">
        <v>89</v>
      </c>
      <c r="AZ315" t="s">
        <v>90</v>
      </c>
      <c r="BA315" t="s">
        <v>803</v>
      </c>
      <c r="BB315" s="22" t="s">
        <v>214</v>
      </c>
      <c r="BC315" t="s">
        <v>215</v>
      </c>
      <c r="BD315" s="6" t="s">
        <v>213</v>
      </c>
      <c r="BE315" s="6">
        <v>18.38</v>
      </c>
      <c r="BF315" s="6" t="s">
        <v>213</v>
      </c>
      <c r="BG315" s="6">
        <v>3.06</v>
      </c>
      <c r="BH315" s="6" t="s">
        <v>213</v>
      </c>
      <c r="BI315" s="6">
        <v>20.190000000000001</v>
      </c>
      <c r="BJ315" s="6" t="s">
        <v>213</v>
      </c>
      <c r="BK315" s="6">
        <v>2.83</v>
      </c>
      <c r="BL315">
        <v>11</v>
      </c>
      <c r="BR315">
        <v>0</v>
      </c>
      <c r="BS315">
        <v>0.25</v>
      </c>
      <c r="BT315">
        <v>0.5</v>
      </c>
      <c r="BU315">
        <v>0.75</v>
      </c>
      <c r="BV315">
        <v>0.9</v>
      </c>
    </row>
    <row r="316" spans="1:74" x14ac:dyDescent="0.25">
      <c r="A316" t="s">
        <v>74</v>
      </c>
      <c r="B316" t="s">
        <v>75</v>
      </c>
      <c r="C316">
        <v>18</v>
      </c>
      <c r="D316">
        <v>18</v>
      </c>
      <c r="E316">
        <v>459</v>
      </c>
      <c r="F316" t="s">
        <v>250</v>
      </c>
      <c r="G316" t="s">
        <v>146</v>
      </c>
      <c r="H316">
        <v>2016</v>
      </c>
      <c r="I316" t="s">
        <v>78</v>
      </c>
      <c r="J316" t="s">
        <v>79</v>
      </c>
      <c r="K316" t="s">
        <v>80</v>
      </c>
      <c r="L316">
        <v>67.5</v>
      </c>
      <c r="M316" t="s">
        <v>134</v>
      </c>
      <c r="N316" s="2" t="s">
        <v>85</v>
      </c>
      <c r="O316" s="2"/>
      <c r="P316" s="2"/>
      <c r="Q316" s="2"/>
      <c r="R316" s="2"/>
      <c r="S316" t="s">
        <v>116</v>
      </c>
      <c r="T316">
        <v>9.4</v>
      </c>
      <c r="U316">
        <v>2.2000000000000002</v>
      </c>
      <c r="V316">
        <v>17.5</v>
      </c>
      <c r="W316">
        <v>2</v>
      </c>
      <c r="AH316">
        <v>2576.0300000000002</v>
      </c>
      <c r="AI316">
        <v>623.66999999999996</v>
      </c>
      <c r="AJ316">
        <v>2445.98</v>
      </c>
      <c r="AK316">
        <v>553.5</v>
      </c>
      <c r="AL316" t="s">
        <v>251</v>
      </c>
      <c r="AS316" s="5">
        <v>408.6</v>
      </c>
      <c r="AT316" s="5">
        <v>234.5</v>
      </c>
      <c r="AV316" t="s">
        <v>118</v>
      </c>
      <c r="AW316" t="s">
        <v>105</v>
      </c>
      <c r="AX316" t="s">
        <v>119</v>
      </c>
      <c r="AY316" t="s">
        <v>120</v>
      </c>
      <c r="AZ316" t="s">
        <v>90</v>
      </c>
      <c r="BA316" t="s">
        <v>803</v>
      </c>
      <c r="BB316" s="22" t="s">
        <v>252</v>
      </c>
      <c r="BC316" t="s">
        <v>248</v>
      </c>
      <c r="BD316">
        <v>32.450000000000003</v>
      </c>
      <c r="BE316">
        <v>32.450000000000003</v>
      </c>
      <c r="BF316">
        <v>3.88</v>
      </c>
      <c r="BG316">
        <v>3.88</v>
      </c>
      <c r="BH316">
        <v>26.02</v>
      </c>
      <c r="BI316">
        <v>26.02</v>
      </c>
      <c r="BJ316">
        <v>1.45</v>
      </c>
      <c r="BK316">
        <v>1.45</v>
      </c>
      <c r="BL316">
        <v>10</v>
      </c>
      <c r="BR316">
        <v>0</v>
      </c>
      <c r="BS316">
        <v>0.25</v>
      </c>
      <c r="BT316">
        <v>0.5</v>
      </c>
      <c r="BU316">
        <v>0.75</v>
      </c>
      <c r="BV316">
        <v>0.9</v>
      </c>
    </row>
    <row r="317" spans="1:74" x14ac:dyDescent="0.25">
      <c r="A317" t="s">
        <v>74</v>
      </c>
      <c r="B317" t="s">
        <v>75</v>
      </c>
      <c r="C317">
        <v>18</v>
      </c>
      <c r="D317">
        <v>18</v>
      </c>
      <c r="E317">
        <v>464</v>
      </c>
      <c r="F317" t="s">
        <v>250</v>
      </c>
      <c r="G317" t="s">
        <v>146</v>
      </c>
      <c r="H317">
        <v>2016</v>
      </c>
      <c r="I317" t="s">
        <v>78</v>
      </c>
      <c r="J317" t="s">
        <v>79</v>
      </c>
      <c r="K317" t="s">
        <v>80</v>
      </c>
      <c r="L317">
        <v>71.400000000000006</v>
      </c>
      <c r="M317" t="s">
        <v>253</v>
      </c>
      <c r="N317" s="2" t="s">
        <v>85</v>
      </c>
      <c r="O317" s="2"/>
      <c r="P317" s="2"/>
      <c r="Q317" s="2"/>
      <c r="R317" s="2"/>
      <c r="S317" t="s">
        <v>116</v>
      </c>
      <c r="T317">
        <v>7.4</v>
      </c>
      <c r="U317">
        <v>1.3</v>
      </c>
      <c r="V317">
        <v>19.2</v>
      </c>
      <c r="W317">
        <v>1.1000000000000001</v>
      </c>
      <c r="AH317">
        <v>2402.67</v>
      </c>
      <c r="AI317">
        <v>1026.75</v>
      </c>
      <c r="AJ317">
        <v>2293.98</v>
      </c>
      <c r="AK317">
        <v>885.63</v>
      </c>
      <c r="AL317" t="s">
        <v>251</v>
      </c>
      <c r="AS317" s="5">
        <v>122.3</v>
      </c>
      <c r="AT317" s="5">
        <v>133.19999999999999</v>
      </c>
      <c r="AV317" t="s">
        <v>118</v>
      </c>
      <c r="AW317" t="s">
        <v>105</v>
      </c>
      <c r="AX317" t="s">
        <v>119</v>
      </c>
      <c r="AY317" t="s">
        <v>120</v>
      </c>
      <c r="AZ317" t="s">
        <v>90</v>
      </c>
      <c r="BA317" t="s">
        <v>803</v>
      </c>
      <c r="BB317" s="22" t="s">
        <v>252</v>
      </c>
      <c r="BC317" t="s">
        <v>248</v>
      </c>
      <c r="BD317">
        <v>29.85</v>
      </c>
      <c r="BE317">
        <v>29.85</v>
      </c>
      <c r="BF317">
        <v>2.2599999999999998</v>
      </c>
      <c r="BG317">
        <v>2.2599999999999998</v>
      </c>
      <c r="BH317">
        <v>27.11</v>
      </c>
      <c r="BI317">
        <v>27.11</v>
      </c>
      <c r="BJ317">
        <v>3.77</v>
      </c>
      <c r="BK317">
        <v>3.77</v>
      </c>
      <c r="BL317">
        <v>10</v>
      </c>
      <c r="BR317">
        <v>0</v>
      </c>
      <c r="BS317">
        <v>0.25</v>
      </c>
      <c r="BT317">
        <v>0.5</v>
      </c>
      <c r="BU317">
        <v>0.75</v>
      </c>
      <c r="BV317">
        <v>0.9</v>
      </c>
    </row>
    <row r="318" spans="1:74" x14ac:dyDescent="0.25">
      <c r="A318" t="s">
        <v>74</v>
      </c>
      <c r="B318" t="s">
        <v>75</v>
      </c>
      <c r="C318">
        <v>22</v>
      </c>
      <c r="D318">
        <v>21</v>
      </c>
      <c r="E318">
        <v>493</v>
      </c>
      <c r="F318" t="s">
        <v>293</v>
      </c>
      <c r="G318" t="s">
        <v>294</v>
      </c>
      <c r="H318">
        <v>2023</v>
      </c>
      <c r="I318" t="s">
        <v>78</v>
      </c>
      <c r="J318" t="s">
        <v>79</v>
      </c>
      <c r="K318" t="s">
        <v>80</v>
      </c>
      <c r="L318">
        <v>75.8</v>
      </c>
      <c r="M318" t="s">
        <v>295</v>
      </c>
      <c r="N318" s="2"/>
      <c r="O318" s="2"/>
      <c r="P318" s="2"/>
      <c r="Q318" s="2"/>
      <c r="R318" s="2"/>
      <c r="AS318" t="s">
        <v>296</v>
      </c>
      <c r="AU318" t="s">
        <v>297</v>
      </c>
      <c r="AV318" t="s">
        <v>118</v>
      </c>
      <c r="AW318" s="1"/>
      <c r="AX318" t="s">
        <v>119</v>
      </c>
      <c r="AY318" t="s">
        <v>120</v>
      </c>
      <c r="AZ318" t="s">
        <v>90</v>
      </c>
      <c r="BA318" t="s">
        <v>803</v>
      </c>
      <c r="BB318" s="23" t="s">
        <v>615</v>
      </c>
      <c r="BC318" t="s">
        <v>616</v>
      </c>
      <c r="BD318">
        <v>43.304999999999993</v>
      </c>
      <c r="BE318">
        <v>43.304999999999993</v>
      </c>
      <c r="BF318">
        <v>1.3698448817293152</v>
      </c>
      <c r="BG318">
        <v>1.3698448817293152</v>
      </c>
      <c r="BH318">
        <v>43.31</v>
      </c>
      <c r="BI318">
        <v>43.31</v>
      </c>
      <c r="BJ318">
        <v>1.4233411397131754</v>
      </c>
      <c r="BK318">
        <v>1.4233411397131754</v>
      </c>
      <c r="BL318">
        <v>20</v>
      </c>
      <c r="BP318" s="13"/>
      <c r="BQ318" s="13"/>
      <c r="BR318">
        <v>0</v>
      </c>
      <c r="BS318">
        <v>0.25</v>
      </c>
      <c r="BT318">
        <v>0.5</v>
      </c>
      <c r="BU318">
        <v>0.75</v>
      </c>
      <c r="BV318">
        <v>0.9</v>
      </c>
    </row>
    <row r="319" spans="1:74" x14ac:dyDescent="0.25">
      <c r="A319" t="s">
        <v>74</v>
      </c>
      <c r="B319" t="s">
        <v>75</v>
      </c>
      <c r="C319">
        <v>22</v>
      </c>
      <c r="D319">
        <v>21</v>
      </c>
      <c r="E319">
        <v>496</v>
      </c>
      <c r="F319" t="s">
        <v>293</v>
      </c>
      <c r="G319" t="s">
        <v>294</v>
      </c>
      <c r="H319">
        <v>2023</v>
      </c>
      <c r="I319" t="s">
        <v>78</v>
      </c>
      <c r="J319" t="s">
        <v>79</v>
      </c>
      <c r="K319" t="s">
        <v>80</v>
      </c>
      <c r="L319">
        <v>75.8</v>
      </c>
      <c r="M319" t="s">
        <v>295</v>
      </c>
      <c r="N319" s="2"/>
      <c r="O319" s="2"/>
      <c r="P319" s="2"/>
      <c r="Q319" s="2"/>
      <c r="R319" s="2"/>
      <c r="AS319" t="s">
        <v>296</v>
      </c>
      <c r="AU319" t="s">
        <v>297</v>
      </c>
      <c r="AV319" t="s">
        <v>118</v>
      </c>
      <c r="AW319" s="1"/>
      <c r="AX319" t="s">
        <v>119</v>
      </c>
      <c r="AY319" t="s">
        <v>120</v>
      </c>
      <c r="AZ319" t="s">
        <v>90</v>
      </c>
      <c r="BA319" t="s">
        <v>803</v>
      </c>
      <c r="BB319" s="23" t="s">
        <v>298</v>
      </c>
      <c r="BC319" t="s">
        <v>248</v>
      </c>
      <c r="BD319">
        <v>13.165000000000001</v>
      </c>
      <c r="BE319">
        <v>13.165000000000001</v>
      </c>
      <c r="BF319">
        <v>2.688359164992649</v>
      </c>
      <c r="BG319">
        <v>2.688359164992649</v>
      </c>
      <c r="BH319">
        <v>13.270000000000005</v>
      </c>
      <c r="BI319">
        <v>13.270000000000005</v>
      </c>
      <c r="BJ319">
        <v>2.8119566141745227</v>
      </c>
      <c r="BK319">
        <v>2.8119566141745227</v>
      </c>
      <c r="BL319">
        <v>20</v>
      </c>
      <c r="BP319" s="13"/>
      <c r="BQ319" s="13"/>
      <c r="BR319">
        <v>0</v>
      </c>
      <c r="BS319">
        <v>0.25</v>
      </c>
      <c r="BT319">
        <v>0.5</v>
      </c>
      <c r="BU319">
        <v>0.75</v>
      </c>
      <c r="BV319">
        <v>0.9</v>
      </c>
    </row>
    <row r="320" spans="1:74" x14ac:dyDescent="0.25">
      <c r="A320" t="s">
        <v>74</v>
      </c>
      <c r="B320" t="s">
        <v>75</v>
      </c>
      <c r="C320">
        <v>22</v>
      </c>
      <c r="D320">
        <v>21</v>
      </c>
      <c r="E320">
        <v>497</v>
      </c>
      <c r="F320" t="s">
        <v>293</v>
      </c>
      <c r="G320" t="s">
        <v>294</v>
      </c>
      <c r="H320">
        <v>2023</v>
      </c>
      <c r="I320" t="s">
        <v>78</v>
      </c>
      <c r="J320" t="s">
        <v>79</v>
      </c>
      <c r="K320" t="s">
        <v>80</v>
      </c>
      <c r="L320">
        <v>75.8</v>
      </c>
      <c r="M320" t="s">
        <v>295</v>
      </c>
      <c r="N320" s="2"/>
      <c r="O320" s="2"/>
      <c r="P320" s="2"/>
      <c r="Q320" s="2"/>
      <c r="R320" s="2"/>
      <c r="AS320" t="s">
        <v>296</v>
      </c>
      <c r="AU320" t="s">
        <v>297</v>
      </c>
      <c r="AV320" t="s">
        <v>118</v>
      </c>
      <c r="AW320" s="1"/>
      <c r="AX320" t="s">
        <v>119</v>
      </c>
      <c r="AY320" t="s">
        <v>120</v>
      </c>
      <c r="AZ320" t="s">
        <v>90</v>
      </c>
      <c r="BA320" t="s">
        <v>803</v>
      </c>
      <c r="BB320" s="23" t="s">
        <v>468</v>
      </c>
      <c r="BC320" t="s">
        <v>469</v>
      </c>
      <c r="BD320">
        <v>0.11829999999999999</v>
      </c>
      <c r="BE320">
        <v>0.11829999999999999</v>
      </c>
      <c r="BF320">
        <v>2.5682873670989505E-2</v>
      </c>
      <c r="BG320">
        <v>2.5682873670989505E-2</v>
      </c>
      <c r="BH320">
        <v>0.11910000000000001</v>
      </c>
      <c r="BI320">
        <v>0.11910000000000001</v>
      </c>
      <c r="BJ320">
        <v>2.7156767112452851E-2</v>
      </c>
      <c r="BK320">
        <v>2.7156767112452851E-2</v>
      </c>
      <c r="BL320">
        <v>20</v>
      </c>
      <c r="BP320" s="13"/>
      <c r="BQ320" s="13"/>
      <c r="BR320">
        <v>0</v>
      </c>
      <c r="BS320">
        <v>0.25</v>
      </c>
      <c r="BT320">
        <v>0.5</v>
      </c>
      <c r="BU320">
        <v>0.75</v>
      </c>
      <c r="BV320">
        <v>0.9</v>
      </c>
    </row>
    <row r="321" spans="1:74" x14ac:dyDescent="0.25">
      <c r="A321" t="s">
        <v>74</v>
      </c>
      <c r="B321" t="s">
        <v>75</v>
      </c>
      <c r="C321">
        <v>23</v>
      </c>
      <c r="D321">
        <v>22</v>
      </c>
      <c r="E321">
        <v>507</v>
      </c>
      <c r="F321" t="s">
        <v>166</v>
      </c>
      <c r="G321" t="s">
        <v>167</v>
      </c>
      <c r="H321">
        <v>2014</v>
      </c>
      <c r="I321" t="s">
        <v>78</v>
      </c>
      <c r="J321" t="s">
        <v>79</v>
      </c>
      <c r="K321" t="s">
        <v>80</v>
      </c>
      <c r="L321">
        <v>63.4</v>
      </c>
      <c r="N321" s="2">
        <v>40</v>
      </c>
      <c r="O321" s="2"/>
      <c r="P321" s="2"/>
      <c r="Q321" s="2"/>
      <c r="R321" s="2"/>
      <c r="X321">
        <v>143.06</v>
      </c>
      <c r="Y321">
        <v>56.29</v>
      </c>
      <c r="Z321">
        <v>98.02</v>
      </c>
      <c r="AA321">
        <v>58.26</v>
      </c>
      <c r="AB321" t="s">
        <v>168</v>
      </c>
      <c r="AH321" t="s">
        <v>169</v>
      </c>
      <c r="AS321" t="s">
        <v>85</v>
      </c>
      <c r="AU321" t="s">
        <v>170</v>
      </c>
      <c r="AV321" t="s">
        <v>171</v>
      </c>
      <c r="AW321" t="s">
        <v>105</v>
      </c>
      <c r="AX321" s="1"/>
      <c r="AY321" t="s">
        <v>120</v>
      </c>
      <c r="AZ321" t="s">
        <v>90</v>
      </c>
      <c r="BA321" t="s">
        <v>803</v>
      </c>
      <c r="BB321" t="s">
        <v>248</v>
      </c>
      <c r="BC321" t="s">
        <v>248</v>
      </c>
      <c r="BD321">
        <v>24.798000000000002</v>
      </c>
      <c r="BE321">
        <v>24.798000000000002</v>
      </c>
      <c r="BF321">
        <v>4.6746911225137504</v>
      </c>
      <c r="BG321">
        <v>4.6746911225137504</v>
      </c>
      <c r="BH321">
        <v>24.889818181818182</v>
      </c>
      <c r="BI321">
        <v>24.889818181818182</v>
      </c>
      <c r="BJ321">
        <v>4.6937864114202172</v>
      </c>
      <c r="BK321">
        <v>4.6937864114202172</v>
      </c>
      <c r="BL321">
        <v>10</v>
      </c>
      <c r="BR321">
        <v>0</v>
      </c>
      <c r="BS321">
        <v>0.25</v>
      </c>
      <c r="BT321">
        <v>0.5</v>
      </c>
      <c r="BU321">
        <v>0.75</v>
      </c>
      <c r="BV321">
        <v>0.9</v>
      </c>
    </row>
    <row r="322" spans="1:74" x14ac:dyDescent="0.25">
      <c r="A322" t="s">
        <v>74</v>
      </c>
      <c r="B322" t="s">
        <v>75</v>
      </c>
      <c r="C322">
        <v>25</v>
      </c>
      <c r="D322">
        <v>24</v>
      </c>
      <c r="E322">
        <v>530</v>
      </c>
      <c r="F322" t="s">
        <v>394</v>
      </c>
      <c r="G322" t="s">
        <v>394</v>
      </c>
      <c r="H322">
        <v>2018</v>
      </c>
      <c r="I322" t="s">
        <v>78</v>
      </c>
      <c r="J322" t="s">
        <v>79</v>
      </c>
      <c r="K322" t="s">
        <v>108</v>
      </c>
      <c r="L322">
        <v>69</v>
      </c>
      <c r="M322" t="s">
        <v>395</v>
      </c>
      <c r="N322" s="2">
        <v>100</v>
      </c>
      <c r="O322" s="2"/>
      <c r="P322" s="2"/>
      <c r="Q322" s="2"/>
      <c r="R322" s="2"/>
      <c r="AS322">
        <v>20</v>
      </c>
      <c r="AU322" t="s">
        <v>396</v>
      </c>
      <c r="AV322" t="s">
        <v>397</v>
      </c>
      <c r="AW322" s="1"/>
      <c r="AX322" t="s">
        <v>88</v>
      </c>
      <c r="AY322" t="s">
        <v>89</v>
      </c>
      <c r="AZ322" t="s">
        <v>90</v>
      </c>
      <c r="BA322" t="s">
        <v>803</v>
      </c>
      <c r="BB322" t="s">
        <v>523</v>
      </c>
      <c r="BC322" t="s">
        <v>524</v>
      </c>
      <c r="BD322">
        <v>84.3</v>
      </c>
      <c r="BE322">
        <v>84.3</v>
      </c>
      <c r="BF322">
        <v>1.4</v>
      </c>
      <c r="BG322">
        <v>1.4</v>
      </c>
      <c r="BH322">
        <v>84</v>
      </c>
      <c r="BI322">
        <v>84</v>
      </c>
      <c r="BJ322">
        <v>1.6</v>
      </c>
      <c r="BK322">
        <v>1.6</v>
      </c>
      <c r="BL322">
        <v>6</v>
      </c>
      <c r="BR322">
        <v>0</v>
      </c>
      <c r="BS322">
        <v>0.25</v>
      </c>
      <c r="BT322">
        <v>0.5</v>
      </c>
      <c r="BU322">
        <v>0.75</v>
      </c>
      <c r="BV322">
        <v>0.9</v>
      </c>
    </row>
    <row r="323" spans="1:74" x14ac:dyDescent="0.25">
      <c r="A323" t="s">
        <v>74</v>
      </c>
      <c r="B323" t="s">
        <v>75</v>
      </c>
      <c r="C323">
        <v>25</v>
      </c>
      <c r="D323">
        <v>24</v>
      </c>
      <c r="E323">
        <v>531</v>
      </c>
      <c r="F323" t="s">
        <v>394</v>
      </c>
      <c r="G323" t="s">
        <v>394</v>
      </c>
      <c r="H323">
        <v>2018</v>
      </c>
      <c r="I323" t="s">
        <v>78</v>
      </c>
      <c r="J323" t="s">
        <v>79</v>
      </c>
      <c r="K323" t="s">
        <v>108</v>
      </c>
      <c r="L323">
        <v>69</v>
      </c>
      <c r="M323" t="s">
        <v>395</v>
      </c>
      <c r="N323" s="2">
        <v>100</v>
      </c>
      <c r="O323" s="2"/>
      <c r="P323" s="2"/>
      <c r="Q323" s="2"/>
      <c r="R323" s="2"/>
      <c r="AS323">
        <v>20</v>
      </c>
      <c r="AU323" t="s">
        <v>396</v>
      </c>
      <c r="AV323" t="s">
        <v>397</v>
      </c>
      <c r="AW323" s="1"/>
      <c r="AX323" t="s">
        <v>88</v>
      </c>
      <c r="AY323" t="s">
        <v>89</v>
      </c>
      <c r="AZ323" t="s">
        <v>90</v>
      </c>
      <c r="BA323" t="s">
        <v>803</v>
      </c>
      <c r="BB323" t="s">
        <v>525</v>
      </c>
      <c r="BC323" t="s">
        <v>526</v>
      </c>
      <c r="BD323">
        <v>63.2</v>
      </c>
      <c r="BE323">
        <v>63.2</v>
      </c>
      <c r="BF323">
        <v>1.4</v>
      </c>
      <c r="BG323">
        <v>1.4</v>
      </c>
      <c r="BH323">
        <v>63.3</v>
      </c>
      <c r="BI323">
        <v>63.3</v>
      </c>
      <c r="BJ323">
        <v>1.6</v>
      </c>
      <c r="BK323">
        <v>1.6</v>
      </c>
      <c r="BL323">
        <v>6</v>
      </c>
      <c r="BR323">
        <v>0</v>
      </c>
      <c r="BS323">
        <v>0.25</v>
      </c>
      <c r="BT323">
        <v>0.5</v>
      </c>
      <c r="BU323">
        <v>0.75</v>
      </c>
      <c r="BV323">
        <v>0.9</v>
      </c>
    </row>
    <row r="324" spans="1:74" x14ac:dyDescent="0.25">
      <c r="A324" t="s">
        <v>74</v>
      </c>
      <c r="B324" t="s">
        <v>75</v>
      </c>
      <c r="C324">
        <v>25</v>
      </c>
      <c r="D324">
        <v>24</v>
      </c>
      <c r="E324">
        <v>535</v>
      </c>
      <c r="F324" t="s">
        <v>394</v>
      </c>
      <c r="G324" t="s">
        <v>394</v>
      </c>
      <c r="H324">
        <v>2018</v>
      </c>
      <c r="I324" t="s">
        <v>78</v>
      </c>
      <c r="J324" t="s">
        <v>79</v>
      </c>
      <c r="K324" t="s">
        <v>108</v>
      </c>
      <c r="L324">
        <v>73.3</v>
      </c>
      <c r="M324" t="s">
        <v>451</v>
      </c>
      <c r="N324" s="2">
        <v>100</v>
      </c>
      <c r="O324" s="2"/>
      <c r="P324" s="2"/>
      <c r="Q324" s="2"/>
      <c r="R324" s="2"/>
      <c r="AS324">
        <v>20</v>
      </c>
      <c r="AU324" t="s">
        <v>396</v>
      </c>
      <c r="AV324" t="s">
        <v>397</v>
      </c>
      <c r="AW324" s="1"/>
      <c r="AX324" t="s">
        <v>88</v>
      </c>
      <c r="AY324" t="s">
        <v>89</v>
      </c>
      <c r="AZ324" t="s">
        <v>90</v>
      </c>
      <c r="BA324" t="s">
        <v>803</v>
      </c>
      <c r="BB324" t="s">
        <v>523</v>
      </c>
      <c r="BC324" t="s">
        <v>524</v>
      </c>
      <c r="BD324">
        <v>82.4</v>
      </c>
      <c r="BE324">
        <v>82.4</v>
      </c>
      <c r="BF324">
        <v>2.4</v>
      </c>
      <c r="BG324">
        <v>2.4</v>
      </c>
      <c r="BH324">
        <v>82.3</v>
      </c>
      <c r="BI324">
        <v>82.3</v>
      </c>
      <c r="BJ324">
        <v>2</v>
      </c>
      <c r="BK324">
        <v>2</v>
      </c>
      <c r="BL324">
        <v>7</v>
      </c>
      <c r="BR324">
        <v>0</v>
      </c>
      <c r="BS324">
        <v>0.25</v>
      </c>
      <c r="BT324">
        <v>0.5</v>
      </c>
      <c r="BU324">
        <v>0.75</v>
      </c>
      <c r="BV324">
        <v>0.9</v>
      </c>
    </row>
    <row r="325" spans="1:74" x14ac:dyDescent="0.25">
      <c r="A325" t="s">
        <v>74</v>
      </c>
      <c r="B325" t="s">
        <v>75</v>
      </c>
      <c r="C325">
        <v>25</v>
      </c>
      <c r="D325">
        <v>24</v>
      </c>
      <c r="E325">
        <v>536</v>
      </c>
      <c r="F325" t="s">
        <v>394</v>
      </c>
      <c r="G325" t="s">
        <v>394</v>
      </c>
      <c r="H325">
        <v>2018</v>
      </c>
      <c r="I325" t="s">
        <v>78</v>
      </c>
      <c r="J325" t="s">
        <v>79</v>
      </c>
      <c r="K325" t="s">
        <v>108</v>
      </c>
      <c r="L325">
        <v>73.3</v>
      </c>
      <c r="M325" t="s">
        <v>451</v>
      </c>
      <c r="N325" s="2">
        <v>100</v>
      </c>
      <c r="O325" s="2"/>
      <c r="P325" s="2"/>
      <c r="Q325" s="2"/>
      <c r="R325" s="2"/>
      <c r="AS325">
        <v>20</v>
      </c>
      <c r="AU325" t="s">
        <v>396</v>
      </c>
      <c r="AV325" t="s">
        <v>397</v>
      </c>
      <c r="AW325" s="1"/>
      <c r="AX325" t="s">
        <v>88</v>
      </c>
      <c r="AY325" t="s">
        <v>89</v>
      </c>
      <c r="AZ325" t="s">
        <v>90</v>
      </c>
      <c r="BA325" t="s">
        <v>803</v>
      </c>
      <c r="BB325" t="s">
        <v>525</v>
      </c>
      <c r="BC325" t="s">
        <v>526</v>
      </c>
      <c r="BD325">
        <v>61.1</v>
      </c>
      <c r="BE325">
        <v>61.1</v>
      </c>
      <c r="BF325">
        <v>2.2000000000000002</v>
      </c>
      <c r="BG325">
        <v>2.2000000000000002</v>
      </c>
      <c r="BH325">
        <v>61.2</v>
      </c>
      <c r="BI325">
        <v>61.2</v>
      </c>
      <c r="BJ325">
        <v>1.7</v>
      </c>
      <c r="BK325">
        <v>1.7</v>
      </c>
      <c r="BL325">
        <v>7</v>
      </c>
      <c r="BR325">
        <v>0</v>
      </c>
      <c r="BS325">
        <v>0.25</v>
      </c>
      <c r="BT325">
        <v>0.5</v>
      </c>
      <c r="BU325">
        <v>0.75</v>
      </c>
      <c r="BV325">
        <v>0.9</v>
      </c>
    </row>
    <row r="326" spans="1:74" x14ac:dyDescent="0.25">
      <c r="A326" t="s">
        <v>74</v>
      </c>
      <c r="B326" t="s">
        <v>75</v>
      </c>
      <c r="C326">
        <v>26</v>
      </c>
      <c r="D326">
        <v>25</v>
      </c>
      <c r="E326">
        <v>538</v>
      </c>
      <c r="F326" t="s">
        <v>284</v>
      </c>
      <c r="G326" t="s">
        <v>284</v>
      </c>
      <c r="H326">
        <v>2019</v>
      </c>
      <c r="I326" t="s">
        <v>78</v>
      </c>
      <c r="J326" t="s">
        <v>79</v>
      </c>
      <c r="K326" t="s">
        <v>108</v>
      </c>
      <c r="L326">
        <v>70</v>
      </c>
      <c r="N326">
        <v>68.8</v>
      </c>
      <c r="O326" s="2"/>
      <c r="P326" s="2"/>
      <c r="Q326" s="2"/>
      <c r="R326" s="2"/>
      <c r="AS326">
        <v>30</v>
      </c>
      <c r="AU326" t="s">
        <v>223</v>
      </c>
      <c r="AV326" t="s">
        <v>285</v>
      </c>
      <c r="AW326" s="1"/>
      <c r="AX326" t="s">
        <v>88</v>
      </c>
      <c r="AY326" t="s">
        <v>89</v>
      </c>
      <c r="AZ326" t="s">
        <v>90</v>
      </c>
      <c r="BA326" t="s">
        <v>803</v>
      </c>
      <c r="BB326" t="s">
        <v>403</v>
      </c>
      <c r="BC326" s="29" t="s">
        <v>286</v>
      </c>
      <c r="BD326">
        <v>0.64</v>
      </c>
      <c r="BE326">
        <f>Tabel1345[[#This Row],[dependent_variable_value_pre_RAW]]*100</f>
        <v>64</v>
      </c>
      <c r="BF326">
        <v>0.04</v>
      </c>
      <c r="BG326">
        <f>Tabel1345[[#This Row],[dependent_variable_value_pre_SD_RAW]]*100</f>
        <v>4</v>
      </c>
      <c r="BH326">
        <v>0.6</v>
      </c>
      <c r="BI326">
        <f>Tabel1345[[#This Row],[dependent_variable_value_post_RAW]]*100</f>
        <v>60</v>
      </c>
      <c r="BJ326">
        <v>0.03</v>
      </c>
      <c r="BK326">
        <f>Tabel1345[[#This Row],[dependent_variable_value_post_SD_RAW]]*100</f>
        <v>3</v>
      </c>
      <c r="BL326">
        <v>16</v>
      </c>
      <c r="BO326" t="s">
        <v>287</v>
      </c>
      <c r="BP326">
        <v>-3.44</v>
      </c>
      <c r="BQ326" t="s">
        <v>288</v>
      </c>
      <c r="BR326">
        <v>0</v>
      </c>
      <c r="BS326">
        <v>0.25</v>
      </c>
      <c r="BT326">
        <v>0.5</v>
      </c>
      <c r="BU326">
        <v>0.75</v>
      </c>
      <c r="BV326">
        <v>0.9</v>
      </c>
    </row>
    <row r="327" spans="1:74" x14ac:dyDescent="0.25">
      <c r="A327" t="s">
        <v>74</v>
      </c>
      <c r="B327" t="s">
        <v>75</v>
      </c>
      <c r="C327">
        <v>26</v>
      </c>
      <c r="D327">
        <v>25</v>
      </c>
      <c r="E327">
        <v>539</v>
      </c>
      <c r="F327" t="s">
        <v>284</v>
      </c>
      <c r="G327" t="s">
        <v>284</v>
      </c>
      <c r="H327">
        <v>2019</v>
      </c>
      <c r="I327" t="s">
        <v>78</v>
      </c>
      <c r="J327" t="s">
        <v>79</v>
      </c>
      <c r="K327" t="s">
        <v>108</v>
      </c>
      <c r="L327">
        <v>70</v>
      </c>
      <c r="N327">
        <v>68.8</v>
      </c>
      <c r="O327" s="2"/>
      <c r="P327" s="2"/>
      <c r="Q327" s="2"/>
      <c r="R327" s="2"/>
      <c r="AS327">
        <v>30</v>
      </c>
      <c r="AU327" t="s">
        <v>223</v>
      </c>
      <c r="AV327" t="s">
        <v>285</v>
      </c>
      <c r="AW327" s="1"/>
      <c r="AX327" t="s">
        <v>88</v>
      </c>
      <c r="AY327" t="s">
        <v>89</v>
      </c>
      <c r="AZ327" t="s">
        <v>90</v>
      </c>
      <c r="BA327" t="s">
        <v>803</v>
      </c>
      <c r="BB327" t="s">
        <v>405</v>
      </c>
      <c r="BC327" s="29" t="s">
        <v>289</v>
      </c>
      <c r="BD327">
        <v>0.63</v>
      </c>
      <c r="BE327">
        <f>Tabel1345[[#This Row],[dependent_variable_value_pre_RAW]]*100</f>
        <v>63</v>
      </c>
      <c r="BF327">
        <v>0.05</v>
      </c>
      <c r="BG327">
        <f>Tabel1345[[#This Row],[dependent_variable_value_pre_SD_RAW]]*100</f>
        <v>5</v>
      </c>
      <c r="BH327">
        <v>0.63</v>
      </c>
      <c r="BI327">
        <f>Tabel1345[[#This Row],[dependent_variable_value_post_RAW]]*100</f>
        <v>63</v>
      </c>
      <c r="BJ327">
        <v>0.04</v>
      </c>
      <c r="BK327">
        <f>Tabel1345[[#This Row],[dependent_variable_value_post_SD_RAW]]*100</f>
        <v>4</v>
      </c>
      <c r="BL327">
        <v>16</v>
      </c>
      <c r="BO327" t="s">
        <v>290</v>
      </c>
      <c r="BQ327" t="s">
        <v>291</v>
      </c>
      <c r="BR327">
        <v>0</v>
      </c>
      <c r="BS327">
        <v>0.25</v>
      </c>
      <c r="BT327">
        <v>0.5</v>
      </c>
      <c r="BU327">
        <v>0.75</v>
      </c>
      <c r="BV327">
        <v>0.9</v>
      </c>
    </row>
    <row r="328" spans="1:74" x14ac:dyDescent="0.25">
      <c r="A328" t="s">
        <v>74</v>
      </c>
      <c r="B328" t="s">
        <v>75</v>
      </c>
      <c r="C328">
        <v>26</v>
      </c>
      <c r="D328">
        <v>25</v>
      </c>
      <c r="E328">
        <v>543</v>
      </c>
      <c r="F328" t="s">
        <v>284</v>
      </c>
      <c r="G328" t="s">
        <v>284</v>
      </c>
      <c r="H328">
        <v>2019</v>
      </c>
      <c r="I328" t="s">
        <v>78</v>
      </c>
      <c r="J328" t="s">
        <v>79</v>
      </c>
      <c r="K328" t="s">
        <v>108</v>
      </c>
      <c r="L328">
        <v>70</v>
      </c>
      <c r="N328">
        <v>68.8</v>
      </c>
      <c r="O328" s="2"/>
      <c r="P328" s="2"/>
      <c r="Q328" s="2"/>
      <c r="R328" s="2"/>
      <c r="AS328">
        <v>30</v>
      </c>
      <c r="AU328" t="s">
        <v>223</v>
      </c>
      <c r="AV328" t="s">
        <v>285</v>
      </c>
      <c r="AW328" s="1"/>
      <c r="AX328" t="s">
        <v>88</v>
      </c>
      <c r="AY328" t="s">
        <v>89</v>
      </c>
      <c r="AZ328" t="s">
        <v>156</v>
      </c>
      <c r="BA328" t="s">
        <v>803</v>
      </c>
      <c r="BB328" s="22" t="s">
        <v>596</v>
      </c>
      <c r="BC328" t="s">
        <v>596</v>
      </c>
      <c r="BD328">
        <v>44.285714285714292</v>
      </c>
      <c r="BE328">
        <v>44.285714285714292</v>
      </c>
      <c r="BF328">
        <v>25.714285714285719</v>
      </c>
      <c r="BG328">
        <v>25.714285714285719</v>
      </c>
      <c r="BH328">
        <v>55.714285714285715</v>
      </c>
      <c r="BI328">
        <v>55.714285714285715</v>
      </c>
      <c r="BJ328">
        <v>26.428571428571431</v>
      </c>
      <c r="BK328">
        <v>26.428571428571431</v>
      </c>
      <c r="BL328">
        <v>16</v>
      </c>
      <c r="BR328">
        <v>0</v>
      </c>
      <c r="BS328">
        <v>0.25</v>
      </c>
      <c r="BT328">
        <v>0.5</v>
      </c>
      <c r="BU328">
        <v>0.75</v>
      </c>
      <c r="BV328">
        <v>0.9</v>
      </c>
    </row>
    <row r="329" spans="1:74" x14ac:dyDescent="0.25">
      <c r="A329" t="s">
        <v>74</v>
      </c>
      <c r="B329" t="s">
        <v>75</v>
      </c>
      <c r="C329">
        <v>26</v>
      </c>
      <c r="D329">
        <v>25</v>
      </c>
      <c r="E329">
        <v>544</v>
      </c>
      <c r="F329" t="s">
        <v>284</v>
      </c>
      <c r="G329" t="s">
        <v>284</v>
      </c>
      <c r="H329">
        <v>2019</v>
      </c>
      <c r="I329" t="s">
        <v>78</v>
      </c>
      <c r="J329" t="s">
        <v>79</v>
      </c>
      <c r="K329" t="s">
        <v>108</v>
      </c>
      <c r="L329">
        <v>70</v>
      </c>
      <c r="N329">
        <v>68.8</v>
      </c>
      <c r="O329" s="2"/>
      <c r="P329" s="2"/>
      <c r="Q329" s="2"/>
      <c r="R329" s="2"/>
      <c r="AS329">
        <v>30</v>
      </c>
      <c r="AU329" t="s">
        <v>223</v>
      </c>
      <c r="AV329" t="s">
        <v>285</v>
      </c>
      <c r="AW329" s="1"/>
      <c r="AX329" t="s">
        <v>88</v>
      </c>
      <c r="AY329" t="s">
        <v>89</v>
      </c>
      <c r="AZ329" t="s">
        <v>156</v>
      </c>
      <c r="BA329" t="s">
        <v>803</v>
      </c>
      <c r="BB329" s="22" t="s">
        <v>597</v>
      </c>
      <c r="BC329" t="s">
        <v>597</v>
      </c>
      <c r="BD329">
        <v>47.857142857142861</v>
      </c>
      <c r="BE329">
        <v>47.857142857142861</v>
      </c>
      <c r="BF329">
        <v>16.785714285714292</v>
      </c>
      <c r="BG329">
        <v>16.785714285714292</v>
      </c>
      <c r="BH329">
        <v>48.571428571428569</v>
      </c>
      <c r="BI329">
        <v>48.571428571428569</v>
      </c>
      <c r="BJ329">
        <v>18.571428571428577</v>
      </c>
      <c r="BK329">
        <v>18.571428571428577</v>
      </c>
      <c r="BL329">
        <v>16</v>
      </c>
      <c r="BR329">
        <v>0</v>
      </c>
      <c r="BS329">
        <v>0.25</v>
      </c>
      <c r="BT329">
        <v>0.5</v>
      </c>
      <c r="BU329">
        <v>0.75</v>
      </c>
      <c r="BV329">
        <v>0.9</v>
      </c>
    </row>
    <row r="330" spans="1:74" x14ac:dyDescent="0.25">
      <c r="A330" t="s">
        <v>74</v>
      </c>
      <c r="B330" t="s">
        <v>75</v>
      </c>
      <c r="C330">
        <v>26</v>
      </c>
      <c r="D330">
        <v>25</v>
      </c>
      <c r="E330">
        <v>545</v>
      </c>
      <c r="F330" t="s">
        <v>284</v>
      </c>
      <c r="G330" t="s">
        <v>284</v>
      </c>
      <c r="H330">
        <v>2019</v>
      </c>
      <c r="I330" t="s">
        <v>78</v>
      </c>
      <c r="J330" t="s">
        <v>79</v>
      </c>
      <c r="K330" t="s">
        <v>108</v>
      </c>
      <c r="L330">
        <v>70</v>
      </c>
      <c r="N330">
        <v>68.8</v>
      </c>
      <c r="O330" s="2"/>
      <c r="P330" s="2"/>
      <c r="Q330" s="2"/>
      <c r="R330" s="2"/>
      <c r="AS330">
        <v>30</v>
      </c>
      <c r="AU330" t="s">
        <v>223</v>
      </c>
      <c r="AV330" t="s">
        <v>285</v>
      </c>
      <c r="AW330" s="1"/>
      <c r="AX330" t="s">
        <v>88</v>
      </c>
      <c r="AY330" t="s">
        <v>89</v>
      </c>
      <c r="AZ330" t="s">
        <v>156</v>
      </c>
      <c r="BA330" t="s">
        <v>803</v>
      </c>
      <c r="BB330" s="22" t="s">
        <v>598</v>
      </c>
      <c r="BC330" t="s">
        <v>598</v>
      </c>
      <c r="BD330">
        <v>56.428571428571431</v>
      </c>
      <c r="BE330">
        <v>56.428571428571431</v>
      </c>
      <c r="BF330">
        <v>21.071428571428566</v>
      </c>
      <c r="BG330">
        <v>21.071428571428566</v>
      </c>
      <c r="BH330">
        <v>64.285714285714292</v>
      </c>
      <c r="BI330">
        <v>64.285714285714292</v>
      </c>
      <c r="BJ330">
        <v>29.999999999999996</v>
      </c>
      <c r="BK330">
        <v>29.999999999999996</v>
      </c>
      <c r="BL330">
        <v>16</v>
      </c>
      <c r="BR330">
        <v>0</v>
      </c>
      <c r="BS330">
        <v>0.25</v>
      </c>
      <c r="BT330">
        <v>0.5</v>
      </c>
      <c r="BU330">
        <v>0.75</v>
      </c>
      <c r="BV330">
        <v>0.9</v>
      </c>
    </row>
    <row r="331" spans="1:74" x14ac:dyDescent="0.25">
      <c r="A331" t="s">
        <v>74</v>
      </c>
      <c r="B331" t="s">
        <v>75</v>
      </c>
      <c r="C331">
        <v>26</v>
      </c>
      <c r="D331">
        <v>25</v>
      </c>
      <c r="E331">
        <v>546</v>
      </c>
      <c r="F331" t="s">
        <v>284</v>
      </c>
      <c r="G331" t="s">
        <v>284</v>
      </c>
      <c r="H331">
        <v>2019</v>
      </c>
      <c r="I331" t="s">
        <v>78</v>
      </c>
      <c r="J331" t="s">
        <v>79</v>
      </c>
      <c r="K331" t="s">
        <v>108</v>
      </c>
      <c r="L331">
        <v>70</v>
      </c>
      <c r="N331">
        <v>68.8</v>
      </c>
      <c r="O331" s="2"/>
      <c r="P331" s="2"/>
      <c r="Q331" s="2"/>
      <c r="R331" s="2"/>
      <c r="AS331">
        <v>60</v>
      </c>
      <c r="AU331" t="s">
        <v>223</v>
      </c>
      <c r="AV331" t="s">
        <v>292</v>
      </c>
      <c r="AW331" s="1"/>
      <c r="AX331" t="s">
        <v>88</v>
      </c>
      <c r="AY331" t="s">
        <v>89</v>
      </c>
      <c r="AZ331" t="s">
        <v>90</v>
      </c>
      <c r="BA331" t="s">
        <v>803</v>
      </c>
      <c r="BB331" t="s">
        <v>403</v>
      </c>
      <c r="BC331" s="29" t="s">
        <v>286</v>
      </c>
      <c r="BD331">
        <v>0.64</v>
      </c>
      <c r="BE331">
        <f>Tabel1345[[#This Row],[dependent_variable_value_pre_RAW]]*100</f>
        <v>64</v>
      </c>
      <c r="BF331">
        <v>0.04</v>
      </c>
      <c r="BG331">
        <f>Tabel1345[[#This Row],[dependent_variable_value_pre_SD_RAW]]*100</f>
        <v>4</v>
      </c>
      <c r="BH331">
        <v>0.56999999999999995</v>
      </c>
      <c r="BI331">
        <f>Tabel1345[[#This Row],[dependent_variable_value_post_RAW]]*100</f>
        <v>56.999999999999993</v>
      </c>
      <c r="BJ331">
        <v>0.05</v>
      </c>
      <c r="BK331">
        <f>Tabel1345[[#This Row],[dependent_variable_value_post_SD_RAW]]*100</f>
        <v>5</v>
      </c>
      <c r="BL331">
        <v>16</v>
      </c>
      <c r="BO331" t="s">
        <v>287</v>
      </c>
      <c r="BP331">
        <v>-3.46</v>
      </c>
      <c r="BQ331" t="s">
        <v>288</v>
      </c>
      <c r="BR331">
        <v>0</v>
      </c>
      <c r="BS331">
        <v>0.25</v>
      </c>
      <c r="BT331">
        <v>0.5</v>
      </c>
      <c r="BU331">
        <v>0.75</v>
      </c>
      <c r="BV331">
        <v>0.9</v>
      </c>
    </row>
    <row r="332" spans="1:74" x14ac:dyDescent="0.25">
      <c r="A332" t="s">
        <v>74</v>
      </c>
      <c r="B332" t="s">
        <v>75</v>
      </c>
      <c r="C332">
        <v>26</v>
      </c>
      <c r="D332">
        <v>25</v>
      </c>
      <c r="E332">
        <v>547</v>
      </c>
      <c r="F332" t="s">
        <v>284</v>
      </c>
      <c r="G332" t="s">
        <v>284</v>
      </c>
      <c r="H332">
        <v>2019</v>
      </c>
      <c r="I332" t="s">
        <v>78</v>
      </c>
      <c r="J332" t="s">
        <v>79</v>
      </c>
      <c r="K332" t="s">
        <v>108</v>
      </c>
      <c r="L332">
        <v>70</v>
      </c>
      <c r="N332">
        <v>68.8</v>
      </c>
      <c r="O332" s="2"/>
      <c r="P332" s="2"/>
      <c r="Q332" s="2"/>
      <c r="R332" s="2"/>
      <c r="AS332">
        <v>60</v>
      </c>
      <c r="AU332" t="s">
        <v>223</v>
      </c>
      <c r="AV332" t="s">
        <v>292</v>
      </c>
      <c r="AW332" s="1"/>
      <c r="AX332" t="s">
        <v>88</v>
      </c>
      <c r="AY332" t="s">
        <v>89</v>
      </c>
      <c r="AZ332" t="s">
        <v>90</v>
      </c>
      <c r="BA332" t="s">
        <v>803</v>
      </c>
      <c r="BB332" t="s">
        <v>405</v>
      </c>
      <c r="BC332" s="29" t="s">
        <v>289</v>
      </c>
      <c r="BD332">
        <v>0.63</v>
      </c>
      <c r="BE332">
        <f>Tabel1345[[#This Row],[dependent_variable_value_pre_RAW]]*100</f>
        <v>63</v>
      </c>
      <c r="BF332">
        <v>0.05</v>
      </c>
      <c r="BG332">
        <f>Tabel1345[[#This Row],[dependent_variable_value_pre_SD_RAW]]*100</f>
        <v>5</v>
      </c>
      <c r="BH332">
        <v>0.65</v>
      </c>
      <c r="BI332">
        <f>Tabel1345[[#This Row],[dependent_variable_value_post_RAW]]*100</f>
        <v>65</v>
      </c>
      <c r="BJ332">
        <v>0.06</v>
      </c>
      <c r="BK332">
        <f>Tabel1345[[#This Row],[dependent_variable_value_post_SD_RAW]]*100</f>
        <v>6</v>
      </c>
      <c r="BL332">
        <v>16</v>
      </c>
      <c r="BO332" t="s">
        <v>290</v>
      </c>
      <c r="BQ332" t="s">
        <v>291</v>
      </c>
      <c r="BR332">
        <v>0</v>
      </c>
      <c r="BS332">
        <v>0.25</v>
      </c>
      <c r="BT332">
        <v>0.5</v>
      </c>
      <c r="BU332">
        <v>0.75</v>
      </c>
      <c r="BV332">
        <v>0.9</v>
      </c>
    </row>
    <row r="333" spans="1:74" x14ac:dyDescent="0.25">
      <c r="A333" t="s">
        <v>74</v>
      </c>
      <c r="B333" t="s">
        <v>75</v>
      </c>
      <c r="C333">
        <v>26</v>
      </c>
      <c r="D333">
        <v>25</v>
      </c>
      <c r="E333">
        <v>551</v>
      </c>
      <c r="F333" t="s">
        <v>284</v>
      </c>
      <c r="G333" t="s">
        <v>284</v>
      </c>
      <c r="H333">
        <v>2019</v>
      </c>
      <c r="I333" t="s">
        <v>78</v>
      </c>
      <c r="J333" t="s">
        <v>79</v>
      </c>
      <c r="K333" t="s">
        <v>108</v>
      </c>
      <c r="L333">
        <v>70</v>
      </c>
      <c r="N333">
        <v>68.8</v>
      </c>
      <c r="O333" s="2"/>
      <c r="P333" s="2"/>
      <c r="Q333" s="2"/>
      <c r="R333" s="2"/>
      <c r="AS333">
        <v>60</v>
      </c>
      <c r="AU333" t="s">
        <v>223</v>
      </c>
      <c r="AV333" t="s">
        <v>292</v>
      </c>
      <c r="AW333" s="1"/>
      <c r="AX333" t="s">
        <v>88</v>
      </c>
      <c r="AY333" t="s">
        <v>89</v>
      </c>
      <c r="AZ333" t="s">
        <v>156</v>
      </c>
      <c r="BA333" t="s">
        <v>803</v>
      </c>
      <c r="BB333" s="22" t="s">
        <v>596</v>
      </c>
      <c r="BC333" t="s">
        <v>596</v>
      </c>
      <c r="BD333">
        <v>44.285714285714292</v>
      </c>
      <c r="BE333">
        <v>44.285714285714292</v>
      </c>
      <c r="BF333">
        <v>25.714285714285719</v>
      </c>
      <c r="BG333">
        <v>25.714285714285719</v>
      </c>
      <c r="BH333">
        <v>38.571428571428577</v>
      </c>
      <c r="BI333">
        <v>38.571428571428577</v>
      </c>
      <c r="BJ333">
        <v>28.571428571428573</v>
      </c>
      <c r="BK333">
        <v>28.571428571428573</v>
      </c>
      <c r="BL333">
        <v>16</v>
      </c>
      <c r="BR333">
        <v>0</v>
      </c>
      <c r="BS333">
        <v>0.25</v>
      </c>
      <c r="BT333">
        <v>0.5</v>
      </c>
      <c r="BU333">
        <v>0.75</v>
      </c>
      <c r="BV333">
        <v>0.9</v>
      </c>
    </row>
    <row r="334" spans="1:74" x14ac:dyDescent="0.25">
      <c r="A334" t="s">
        <v>74</v>
      </c>
      <c r="B334" t="s">
        <v>75</v>
      </c>
      <c r="C334">
        <v>26</v>
      </c>
      <c r="D334">
        <v>25</v>
      </c>
      <c r="E334">
        <v>552</v>
      </c>
      <c r="F334" t="s">
        <v>284</v>
      </c>
      <c r="G334" t="s">
        <v>284</v>
      </c>
      <c r="H334">
        <v>2019</v>
      </c>
      <c r="I334" t="s">
        <v>78</v>
      </c>
      <c r="J334" t="s">
        <v>79</v>
      </c>
      <c r="K334" t="s">
        <v>108</v>
      </c>
      <c r="L334">
        <v>70</v>
      </c>
      <c r="N334">
        <v>68.8</v>
      </c>
      <c r="O334" s="2"/>
      <c r="P334" s="2"/>
      <c r="Q334" s="2"/>
      <c r="R334" s="2"/>
      <c r="AS334">
        <v>60</v>
      </c>
      <c r="AU334" t="s">
        <v>223</v>
      </c>
      <c r="AV334" t="s">
        <v>292</v>
      </c>
      <c r="AW334" s="1"/>
      <c r="AX334" t="s">
        <v>88</v>
      </c>
      <c r="AY334" t="s">
        <v>89</v>
      </c>
      <c r="AZ334" t="s">
        <v>156</v>
      </c>
      <c r="BA334" t="s">
        <v>803</v>
      </c>
      <c r="BB334" t="s">
        <v>597</v>
      </c>
      <c r="BC334" t="s">
        <v>597</v>
      </c>
      <c r="BD334">
        <v>47.857142857142861</v>
      </c>
      <c r="BE334">
        <v>47.857142857142861</v>
      </c>
      <c r="BF334">
        <v>16.785714285714292</v>
      </c>
      <c r="BG334">
        <v>16.785714285714292</v>
      </c>
      <c r="BH334">
        <v>49.285714285714292</v>
      </c>
      <c r="BI334">
        <v>49.285714285714292</v>
      </c>
      <c r="BJ334">
        <v>24.642857142857139</v>
      </c>
      <c r="BK334">
        <v>24.642857142857139</v>
      </c>
      <c r="BL334">
        <v>16</v>
      </c>
      <c r="BR334">
        <v>0</v>
      </c>
      <c r="BS334">
        <v>0.25</v>
      </c>
      <c r="BT334">
        <v>0.5</v>
      </c>
      <c r="BU334">
        <v>0.75</v>
      </c>
      <c r="BV334">
        <v>0.9</v>
      </c>
    </row>
    <row r="335" spans="1:74" x14ac:dyDescent="0.25">
      <c r="A335" t="s">
        <v>74</v>
      </c>
      <c r="B335" t="s">
        <v>75</v>
      </c>
      <c r="C335">
        <v>26</v>
      </c>
      <c r="D335">
        <v>25</v>
      </c>
      <c r="E335">
        <v>553</v>
      </c>
      <c r="F335" t="s">
        <v>284</v>
      </c>
      <c r="G335" t="s">
        <v>284</v>
      </c>
      <c r="H335">
        <v>2019</v>
      </c>
      <c r="I335" t="s">
        <v>78</v>
      </c>
      <c r="J335" t="s">
        <v>79</v>
      </c>
      <c r="K335" t="s">
        <v>108</v>
      </c>
      <c r="L335">
        <v>70</v>
      </c>
      <c r="N335">
        <v>68.8</v>
      </c>
      <c r="O335" s="2"/>
      <c r="P335" s="2"/>
      <c r="Q335" s="2"/>
      <c r="R335" s="2"/>
      <c r="AS335">
        <v>60</v>
      </c>
      <c r="AU335" t="s">
        <v>223</v>
      </c>
      <c r="AV335" t="s">
        <v>292</v>
      </c>
      <c r="AW335" s="1"/>
      <c r="AX335" t="s">
        <v>88</v>
      </c>
      <c r="AY335" t="s">
        <v>89</v>
      </c>
      <c r="AZ335" t="s">
        <v>156</v>
      </c>
      <c r="BA335" t="s">
        <v>803</v>
      </c>
      <c r="BB335" s="22" t="s">
        <v>598</v>
      </c>
      <c r="BC335" t="s">
        <v>598</v>
      </c>
      <c r="BD335">
        <v>56.428571428571431</v>
      </c>
      <c r="BE335">
        <v>56.428571428571431</v>
      </c>
      <c r="BF335">
        <v>21.071428571428566</v>
      </c>
      <c r="BG335">
        <v>21.071428571428566</v>
      </c>
      <c r="BH335">
        <v>60.714285714285715</v>
      </c>
      <c r="BI335">
        <v>60.714285714285715</v>
      </c>
      <c r="BJ335">
        <v>17.142857142857146</v>
      </c>
      <c r="BK335">
        <v>17.142857142857146</v>
      </c>
      <c r="BL335">
        <v>16</v>
      </c>
      <c r="BR335">
        <v>0</v>
      </c>
      <c r="BS335">
        <v>0.25</v>
      </c>
      <c r="BT335">
        <v>0.5</v>
      </c>
      <c r="BU335">
        <v>0.75</v>
      </c>
      <c r="BV335">
        <v>0.9</v>
      </c>
    </row>
    <row r="336" spans="1:74" x14ac:dyDescent="0.25">
      <c r="A336" t="s">
        <v>74</v>
      </c>
      <c r="B336" t="s">
        <v>75</v>
      </c>
      <c r="C336">
        <v>27</v>
      </c>
      <c r="D336">
        <v>26</v>
      </c>
      <c r="E336">
        <v>557</v>
      </c>
      <c r="F336" t="s">
        <v>106</v>
      </c>
      <c r="G336" t="s">
        <v>107</v>
      </c>
      <c r="H336">
        <v>2023</v>
      </c>
      <c r="I336" t="s">
        <v>78</v>
      </c>
      <c r="J336" t="s">
        <v>79</v>
      </c>
      <c r="K336" t="s">
        <v>108</v>
      </c>
      <c r="L336">
        <v>60.4</v>
      </c>
      <c r="N336" s="2">
        <v>50</v>
      </c>
      <c r="O336" s="2"/>
      <c r="P336" s="2"/>
      <c r="Q336" s="2"/>
      <c r="R336" s="2"/>
      <c r="S336" t="s">
        <v>82</v>
      </c>
      <c r="T336">
        <v>1.5</v>
      </c>
      <c r="U336">
        <v>0.86</v>
      </c>
      <c r="V336">
        <v>6.78</v>
      </c>
      <c r="W336">
        <v>2.58</v>
      </c>
      <c r="AS336">
        <v>60</v>
      </c>
      <c r="AV336" t="s">
        <v>109</v>
      </c>
      <c r="AW336" s="7" t="s">
        <v>87</v>
      </c>
      <c r="AX336" t="s">
        <v>88</v>
      </c>
      <c r="AY336" t="s">
        <v>89</v>
      </c>
      <c r="AZ336" t="s">
        <v>90</v>
      </c>
      <c r="BA336" t="s">
        <v>803</v>
      </c>
      <c r="BB336" t="s">
        <v>313</v>
      </c>
      <c r="BC336" t="s">
        <v>313</v>
      </c>
      <c r="BD336">
        <v>21.61</v>
      </c>
      <c r="BE336">
        <v>21.61</v>
      </c>
      <c r="BF336">
        <v>2.16</v>
      </c>
      <c r="BG336">
        <v>2.16</v>
      </c>
      <c r="BH336">
        <v>20.59</v>
      </c>
      <c r="BI336">
        <v>20.59</v>
      </c>
      <c r="BJ336">
        <v>1.9</v>
      </c>
      <c r="BK336">
        <v>1.9</v>
      </c>
      <c r="BL336">
        <v>18</v>
      </c>
      <c r="BR336">
        <v>0</v>
      </c>
      <c r="BS336">
        <v>0.25</v>
      </c>
      <c r="BT336">
        <v>0.5</v>
      </c>
      <c r="BU336">
        <v>0.75</v>
      </c>
      <c r="BV336">
        <v>0.9</v>
      </c>
    </row>
    <row r="337" spans="1:74" x14ac:dyDescent="0.25">
      <c r="A337" t="s">
        <v>74</v>
      </c>
      <c r="B337" t="s">
        <v>75</v>
      </c>
      <c r="C337">
        <v>27</v>
      </c>
      <c r="D337">
        <v>26</v>
      </c>
      <c r="E337">
        <v>558</v>
      </c>
      <c r="F337" t="s">
        <v>106</v>
      </c>
      <c r="G337" t="s">
        <v>107</v>
      </c>
      <c r="H337">
        <v>2023</v>
      </c>
      <c r="I337" t="s">
        <v>78</v>
      </c>
      <c r="J337" t="s">
        <v>79</v>
      </c>
      <c r="K337" t="s">
        <v>108</v>
      </c>
      <c r="L337">
        <v>60.4</v>
      </c>
      <c r="N337" s="2">
        <v>50</v>
      </c>
      <c r="O337" s="2"/>
      <c r="P337" s="2"/>
      <c r="Q337" s="2"/>
      <c r="R337" s="2"/>
      <c r="S337" t="s">
        <v>82</v>
      </c>
      <c r="T337">
        <v>1.5</v>
      </c>
      <c r="U337">
        <v>0.86</v>
      </c>
      <c r="V337">
        <v>6.78</v>
      </c>
      <c r="W337">
        <v>2.58</v>
      </c>
      <c r="AS337">
        <v>60</v>
      </c>
      <c r="AV337" t="s">
        <v>109</v>
      </c>
      <c r="AW337" s="7" t="s">
        <v>87</v>
      </c>
      <c r="AX337" t="s">
        <v>88</v>
      </c>
      <c r="AY337" t="s">
        <v>89</v>
      </c>
      <c r="AZ337" t="s">
        <v>90</v>
      </c>
      <c r="BA337" t="s">
        <v>803</v>
      </c>
      <c r="BB337" t="s">
        <v>314</v>
      </c>
      <c r="BC337" t="s">
        <v>314</v>
      </c>
      <c r="BD337">
        <v>25.86</v>
      </c>
      <c r="BE337">
        <v>25.86</v>
      </c>
      <c r="BF337">
        <v>2.98</v>
      </c>
      <c r="BG337">
        <v>2.98</v>
      </c>
      <c r="BH337">
        <v>26.67</v>
      </c>
      <c r="BI337">
        <v>26.67</v>
      </c>
      <c r="BJ337">
        <v>4.88</v>
      </c>
      <c r="BK337">
        <v>4.88</v>
      </c>
      <c r="BL337">
        <v>18</v>
      </c>
      <c r="BR337">
        <v>0</v>
      </c>
      <c r="BS337">
        <v>0.25</v>
      </c>
      <c r="BT337">
        <v>0.5</v>
      </c>
      <c r="BU337">
        <v>0.75</v>
      </c>
      <c r="BV337">
        <v>0.9</v>
      </c>
    </row>
    <row r="338" spans="1:74" x14ac:dyDescent="0.25">
      <c r="A338" t="s">
        <v>74</v>
      </c>
      <c r="B338" t="s">
        <v>75</v>
      </c>
      <c r="C338">
        <v>27</v>
      </c>
      <c r="D338">
        <v>26</v>
      </c>
      <c r="E338">
        <v>559</v>
      </c>
      <c r="F338" t="s">
        <v>106</v>
      </c>
      <c r="G338" t="s">
        <v>107</v>
      </c>
      <c r="H338">
        <v>2023</v>
      </c>
      <c r="I338" t="s">
        <v>78</v>
      </c>
      <c r="J338" t="s">
        <v>79</v>
      </c>
      <c r="K338" t="s">
        <v>108</v>
      </c>
      <c r="L338">
        <v>60.4</v>
      </c>
      <c r="N338" s="2">
        <v>50</v>
      </c>
      <c r="O338" s="2"/>
      <c r="P338" s="2"/>
      <c r="Q338" s="2"/>
      <c r="R338" s="2"/>
      <c r="S338" t="s">
        <v>82</v>
      </c>
      <c r="T338">
        <v>1.5</v>
      </c>
      <c r="U338">
        <v>0.86</v>
      </c>
      <c r="V338">
        <v>6.78</v>
      </c>
      <c r="W338">
        <v>2.58</v>
      </c>
      <c r="AS338">
        <v>60</v>
      </c>
      <c r="AV338" t="s">
        <v>109</v>
      </c>
      <c r="AW338" s="7" t="s">
        <v>87</v>
      </c>
      <c r="AX338" t="s">
        <v>88</v>
      </c>
      <c r="AY338" t="s">
        <v>89</v>
      </c>
      <c r="AZ338" t="s">
        <v>90</v>
      </c>
      <c r="BA338" t="s">
        <v>803</v>
      </c>
      <c r="BB338" t="s">
        <v>498</v>
      </c>
      <c r="BC338" t="s">
        <v>498</v>
      </c>
      <c r="BD338">
        <v>25.07</v>
      </c>
      <c r="BE338">
        <v>25.07</v>
      </c>
      <c r="BF338">
        <v>3.23</v>
      </c>
      <c r="BG338">
        <v>3.23</v>
      </c>
      <c r="BH338">
        <v>26.96</v>
      </c>
      <c r="BI338">
        <v>26.96</v>
      </c>
      <c r="BJ338">
        <v>3.15</v>
      </c>
      <c r="BK338">
        <v>3.15</v>
      </c>
      <c r="BL338">
        <v>18</v>
      </c>
      <c r="BR338">
        <v>0</v>
      </c>
      <c r="BS338">
        <v>0.25</v>
      </c>
      <c r="BT338">
        <v>0.5</v>
      </c>
      <c r="BU338">
        <v>0.75</v>
      </c>
      <c r="BV338">
        <v>0.9</v>
      </c>
    </row>
    <row r="339" spans="1:74" x14ac:dyDescent="0.25">
      <c r="A339" t="s">
        <v>74</v>
      </c>
      <c r="B339" t="s">
        <v>75</v>
      </c>
      <c r="C339">
        <v>27</v>
      </c>
      <c r="D339">
        <v>26</v>
      </c>
      <c r="E339">
        <v>560</v>
      </c>
      <c r="F339" t="s">
        <v>106</v>
      </c>
      <c r="G339" t="s">
        <v>107</v>
      </c>
      <c r="H339">
        <v>2023</v>
      </c>
      <c r="I339" t="s">
        <v>78</v>
      </c>
      <c r="J339" t="s">
        <v>79</v>
      </c>
      <c r="K339" t="s">
        <v>108</v>
      </c>
      <c r="L339">
        <v>60.4</v>
      </c>
      <c r="N339" s="2">
        <v>50</v>
      </c>
      <c r="O339" s="2"/>
      <c r="P339" s="2"/>
      <c r="Q339" s="2"/>
      <c r="R339" s="2"/>
      <c r="S339" t="s">
        <v>82</v>
      </c>
      <c r="T339">
        <v>1.5</v>
      </c>
      <c r="U339">
        <v>0.86</v>
      </c>
      <c r="V339">
        <v>6.78</v>
      </c>
      <c r="W339">
        <v>2.58</v>
      </c>
      <c r="AS339">
        <v>60</v>
      </c>
      <c r="AV339" t="s">
        <v>109</v>
      </c>
      <c r="AW339" s="7" t="s">
        <v>87</v>
      </c>
      <c r="AX339" t="s">
        <v>88</v>
      </c>
      <c r="AY339" t="s">
        <v>89</v>
      </c>
      <c r="AZ339" t="s">
        <v>90</v>
      </c>
      <c r="BA339" t="s">
        <v>803</v>
      </c>
      <c r="BB339" t="s">
        <v>499</v>
      </c>
      <c r="BC339" t="s">
        <v>499</v>
      </c>
      <c r="BD339">
        <v>25.78</v>
      </c>
      <c r="BE339">
        <v>25.78</v>
      </c>
      <c r="BF339">
        <v>3.9</v>
      </c>
      <c r="BG339">
        <v>3.9</v>
      </c>
      <c r="BH339">
        <v>24.2</v>
      </c>
      <c r="BI339">
        <v>24.2</v>
      </c>
      <c r="BJ339">
        <v>3.63</v>
      </c>
      <c r="BK339">
        <v>3.63</v>
      </c>
      <c r="BL339">
        <v>18</v>
      </c>
      <c r="BR339">
        <v>0</v>
      </c>
      <c r="BS339">
        <v>0.25</v>
      </c>
      <c r="BT339">
        <v>0.5</v>
      </c>
      <c r="BU339">
        <v>0.75</v>
      </c>
      <c r="BV339">
        <v>0.9</v>
      </c>
    </row>
    <row r="340" spans="1:74" x14ac:dyDescent="0.25">
      <c r="A340" t="s">
        <v>74</v>
      </c>
      <c r="B340" t="s">
        <v>75</v>
      </c>
      <c r="C340">
        <v>29</v>
      </c>
      <c r="D340">
        <v>28</v>
      </c>
      <c r="E340">
        <v>567</v>
      </c>
      <c r="F340" s="7" t="s">
        <v>257</v>
      </c>
      <c r="G340" s="7" t="s">
        <v>257</v>
      </c>
      <c r="H340">
        <v>2022</v>
      </c>
      <c r="I340" t="s">
        <v>78</v>
      </c>
      <c r="J340" t="s">
        <v>79</v>
      </c>
      <c r="K340" t="s">
        <v>108</v>
      </c>
      <c r="L340">
        <v>65.900000000000006</v>
      </c>
      <c r="M340" t="s">
        <v>258</v>
      </c>
      <c r="N340" s="2">
        <v>50</v>
      </c>
      <c r="O340" s="2"/>
      <c r="P340" s="2"/>
      <c r="Q340" s="2"/>
      <c r="R340" s="2"/>
      <c r="AS340">
        <v>6</v>
      </c>
      <c r="AV340" t="s">
        <v>259</v>
      </c>
      <c r="AW340" s="20"/>
      <c r="AX340" t="s">
        <v>119</v>
      </c>
      <c r="AY340" t="s">
        <v>89</v>
      </c>
      <c r="AZ340" t="s">
        <v>90</v>
      </c>
      <c r="BA340" t="s">
        <v>803</v>
      </c>
      <c r="BB340" t="s">
        <v>260</v>
      </c>
      <c r="BC340" t="s">
        <v>248</v>
      </c>
      <c r="BD340">
        <v>21.199314162246427</v>
      </c>
      <c r="BE340">
        <v>21.199314162246427</v>
      </c>
      <c r="BF340">
        <v>1.5912200845806301</v>
      </c>
      <c r="BG340">
        <v>1.5912200845806301</v>
      </c>
      <c r="BH340">
        <v>21.696049287626085</v>
      </c>
      <c r="BI340">
        <v>21.696049287626085</v>
      </c>
      <c r="BJ340">
        <v>1.5964305737590458</v>
      </c>
      <c r="BK340">
        <v>1.5964305737590458</v>
      </c>
      <c r="BL340">
        <v>7</v>
      </c>
      <c r="BR340">
        <v>0</v>
      </c>
      <c r="BS340">
        <v>0.25</v>
      </c>
      <c r="BT340">
        <v>0.5</v>
      </c>
      <c r="BU340">
        <v>0.75</v>
      </c>
      <c r="BV340">
        <v>0.9</v>
      </c>
    </row>
    <row r="341" spans="1:74" x14ac:dyDescent="0.25">
      <c r="A341" t="s">
        <v>74</v>
      </c>
      <c r="B341" t="s">
        <v>75</v>
      </c>
      <c r="C341">
        <v>29</v>
      </c>
      <c r="D341">
        <v>28</v>
      </c>
      <c r="E341">
        <v>579</v>
      </c>
      <c r="F341" s="7" t="s">
        <v>257</v>
      </c>
      <c r="G341" s="7" t="s">
        <v>257</v>
      </c>
      <c r="H341">
        <v>2022</v>
      </c>
      <c r="I341" t="s">
        <v>78</v>
      </c>
      <c r="J341" t="s">
        <v>79</v>
      </c>
      <c r="K341" t="s">
        <v>108</v>
      </c>
      <c r="L341">
        <v>65.900000000000006</v>
      </c>
      <c r="M341" t="s">
        <v>258</v>
      </c>
      <c r="N341" s="2">
        <v>50</v>
      </c>
      <c r="O341" s="2"/>
      <c r="P341" s="2"/>
      <c r="Q341" s="2"/>
      <c r="R341" s="2"/>
      <c r="AS341">
        <v>6</v>
      </c>
      <c r="AV341" t="s">
        <v>259</v>
      </c>
      <c r="AW341" s="20"/>
      <c r="AX341" t="s">
        <v>119</v>
      </c>
      <c r="AY341" t="s">
        <v>89</v>
      </c>
      <c r="AZ341" t="s">
        <v>90</v>
      </c>
      <c r="BA341" t="s">
        <v>803</v>
      </c>
      <c r="BB341" t="s">
        <v>261</v>
      </c>
      <c r="BC341" t="s">
        <v>262</v>
      </c>
      <c r="BD341">
        <v>60.129104563697396</v>
      </c>
      <c r="BE341">
        <v>60.129104563697396</v>
      </c>
      <c r="BF341">
        <v>0.9761686617033849</v>
      </c>
      <c r="BG341">
        <v>0.9761686617033849</v>
      </c>
      <c r="BH341">
        <v>60.494444652501159</v>
      </c>
      <c r="BI341">
        <v>60.494444652501159</v>
      </c>
      <c r="BJ341">
        <v>0.98985941415017253</v>
      </c>
      <c r="BK341">
        <v>0.98985941415017253</v>
      </c>
      <c r="BL341">
        <v>7</v>
      </c>
      <c r="BR341">
        <v>0</v>
      </c>
      <c r="BS341">
        <v>0.25</v>
      </c>
      <c r="BT341">
        <v>0.5</v>
      </c>
      <c r="BU341">
        <v>0.75</v>
      </c>
      <c r="BV341">
        <v>0.9</v>
      </c>
    </row>
    <row r="342" spans="1:74" x14ac:dyDescent="0.25">
      <c r="A342" t="s">
        <v>74</v>
      </c>
      <c r="B342" t="s">
        <v>75</v>
      </c>
      <c r="C342">
        <v>29</v>
      </c>
      <c r="D342">
        <v>28</v>
      </c>
      <c r="E342">
        <v>581</v>
      </c>
      <c r="F342" s="7" t="s">
        <v>257</v>
      </c>
      <c r="G342" s="7" t="s">
        <v>257</v>
      </c>
      <c r="H342">
        <v>2022</v>
      </c>
      <c r="I342" t="s">
        <v>78</v>
      </c>
      <c r="J342" t="s">
        <v>79</v>
      </c>
      <c r="K342" t="s">
        <v>108</v>
      </c>
      <c r="L342">
        <v>65.900000000000006</v>
      </c>
      <c r="M342" t="s">
        <v>258</v>
      </c>
      <c r="N342" s="2">
        <v>50</v>
      </c>
      <c r="O342" s="2"/>
      <c r="P342" s="2"/>
      <c r="Q342" s="2"/>
      <c r="R342" s="2"/>
      <c r="AS342">
        <v>6</v>
      </c>
      <c r="AV342" t="s">
        <v>259</v>
      </c>
      <c r="AW342" s="20"/>
      <c r="AX342" t="s">
        <v>119</v>
      </c>
      <c r="AY342" t="s">
        <v>89</v>
      </c>
      <c r="AZ342" t="s">
        <v>90</v>
      </c>
      <c r="BA342" t="s">
        <v>803</v>
      </c>
      <c r="BB342" t="s">
        <v>266</v>
      </c>
      <c r="BC342" t="s">
        <v>267</v>
      </c>
      <c r="BD342">
        <v>61.112580132476801</v>
      </c>
      <c r="BE342">
        <v>61.112580132476801</v>
      </c>
      <c r="BF342">
        <v>1.0749082661328302</v>
      </c>
      <c r="BG342">
        <v>1.0749082661328302</v>
      </c>
      <c r="BH342">
        <v>61.214156476019426</v>
      </c>
      <c r="BI342">
        <v>61.214156476019426</v>
      </c>
      <c r="BJ342">
        <v>1.1144693725380799</v>
      </c>
      <c r="BK342">
        <v>1.1144693725380799</v>
      </c>
      <c r="BL342">
        <v>7</v>
      </c>
      <c r="BR342">
        <v>0</v>
      </c>
      <c r="BS342">
        <v>0.25</v>
      </c>
      <c r="BT342">
        <v>0.5</v>
      </c>
      <c r="BU342">
        <v>0.75</v>
      </c>
      <c r="BV342">
        <v>0.9</v>
      </c>
    </row>
    <row r="343" spans="1:74" x14ac:dyDescent="0.25">
      <c r="A343" t="s">
        <v>74</v>
      </c>
      <c r="B343" t="s">
        <v>75</v>
      </c>
      <c r="C343">
        <v>29</v>
      </c>
      <c r="D343">
        <v>28</v>
      </c>
      <c r="E343">
        <v>583</v>
      </c>
      <c r="F343" s="7" t="s">
        <v>257</v>
      </c>
      <c r="G343" s="7" t="s">
        <v>257</v>
      </c>
      <c r="H343">
        <v>2022</v>
      </c>
      <c r="I343" t="s">
        <v>78</v>
      </c>
      <c r="J343" t="s">
        <v>79</v>
      </c>
      <c r="K343" t="s">
        <v>108</v>
      </c>
      <c r="L343">
        <v>65.900000000000006</v>
      </c>
      <c r="M343" t="s">
        <v>258</v>
      </c>
      <c r="N343" s="2">
        <v>50</v>
      </c>
      <c r="O343" s="2"/>
      <c r="P343" s="2"/>
      <c r="Q343" s="2"/>
      <c r="R343" s="2"/>
      <c r="AS343">
        <v>6</v>
      </c>
      <c r="AV343" t="s">
        <v>259</v>
      </c>
      <c r="AW343" s="20"/>
      <c r="AX343" t="s">
        <v>119</v>
      </c>
      <c r="AY343" t="s">
        <v>89</v>
      </c>
      <c r="AZ343" t="s">
        <v>90</v>
      </c>
      <c r="BA343" t="s">
        <v>803</v>
      </c>
      <c r="BB343" t="s">
        <v>270</v>
      </c>
      <c r="BC343" t="s">
        <v>271</v>
      </c>
      <c r="BD343">
        <v>39.870895436302597</v>
      </c>
      <c r="BE343">
        <v>39.870895436302597</v>
      </c>
      <c r="BF343">
        <v>0.9761686617033849</v>
      </c>
      <c r="BG343">
        <v>0.9761686617033849</v>
      </c>
      <c r="BH343">
        <v>39.505555347498834</v>
      </c>
      <c r="BI343">
        <v>39.505555347498834</v>
      </c>
      <c r="BJ343">
        <v>0.98985941415017231</v>
      </c>
      <c r="BK343">
        <v>0.98985941415017231</v>
      </c>
      <c r="BL343">
        <v>7</v>
      </c>
      <c r="BR343">
        <v>0</v>
      </c>
      <c r="BS343">
        <v>0.25</v>
      </c>
      <c r="BT343">
        <v>0.5</v>
      </c>
      <c r="BU343">
        <v>0.75</v>
      </c>
      <c r="BV343">
        <v>0.9</v>
      </c>
    </row>
    <row r="344" spans="1:74" x14ac:dyDescent="0.25">
      <c r="A344" t="s">
        <v>74</v>
      </c>
      <c r="B344" t="s">
        <v>75</v>
      </c>
      <c r="C344">
        <v>29</v>
      </c>
      <c r="D344">
        <v>28</v>
      </c>
      <c r="E344">
        <v>585</v>
      </c>
      <c r="F344" s="7" t="s">
        <v>257</v>
      </c>
      <c r="G344" s="7" t="s">
        <v>257</v>
      </c>
      <c r="H344">
        <v>2022</v>
      </c>
      <c r="I344" t="s">
        <v>78</v>
      </c>
      <c r="J344" t="s">
        <v>79</v>
      </c>
      <c r="K344" t="s">
        <v>108</v>
      </c>
      <c r="L344">
        <v>65.900000000000006</v>
      </c>
      <c r="M344" t="s">
        <v>258</v>
      </c>
      <c r="N344" s="2">
        <v>50</v>
      </c>
      <c r="O344" s="2"/>
      <c r="P344" s="2"/>
      <c r="Q344" s="2"/>
      <c r="R344" s="2"/>
      <c r="AS344">
        <v>6</v>
      </c>
      <c r="AV344" t="s">
        <v>259</v>
      </c>
      <c r="AW344" s="20"/>
      <c r="AX344" t="s">
        <v>119</v>
      </c>
      <c r="AY344" t="s">
        <v>89</v>
      </c>
      <c r="AZ344" t="s">
        <v>90</v>
      </c>
      <c r="BA344" t="s">
        <v>803</v>
      </c>
      <c r="BB344" t="s">
        <v>274</v>
      </c>
      <c r="BC344" t="s">
        <v>275</v>
      </c>
      <c r="BD344">
        <v>38.887419867523214</v>
      </c>
      <c r="BE344">
        <v>38.887419867523214</v>
      </c>
      <c r="BF344">
        <v>1.0749082661328302</v>
      </c>
      <c r="BG344">
        <v>1.0749082661328302</v>
      </c>
      <c r="BH344">
        <v>38.785843523980574</v>
      </c>
      <c r="BI344">
        <v>38.785843523980574</v>
      </c>
      <c r="BJ344">
        <v>1.1144693725380797</v>
      </c>
      <c r="BK344">
        <v>1.1144693725380797</v>
      </c>
      <c r="BL344">
        <v>7</v>
      </c>
      <c r="BR344">
        <v>0</v>
      </c>
      <c r="BS344">
        <v>0.25</v>
      </c>
      <c r="BT344">
        <v>0.5</v>
      </c>
      <c r="BU344">
        <v>0.75</v>
      </c>
      <c r="BV344">
        <v>0.9</v>
      </c>
    </row>
    <row r="345" spans="1:74" x14ac:dyDescent="0.25">
      <c r="A345" t="s">
        <v>74</v>
      </c>
      <c r="B345" t="s">
        <v>75</v>
      </c>
      <c r="C345">
        <v>30</v>
      </c>
      <c r="D345">
        <v>28</v>
      </c>
      <c r="E345">
        <v>591</v>
      </c>
      <c r="F345" s="7" t="s">
        <v>278</v>
      </c>
      <c r="G345" t="s">
        <v>279</v>
      </c>
      <c r="H345">
        <v>2020</v>
      </c>
      <c r="I345" t="s">
        <v>78</v>
      </c>
      <c r="J345" t="s">
        <v>79</v>
      </c>
      <c r="K345" t="s">
        <v>108</v>
      </c>
      <c r="L345">
        <v>67.8</v>
      </c>
      <c r="M345" t="s">
        <v>280</v>
      </c>
      <c r="N345" s="2">
        <v>50</v>
      </c>
      <c r="O345" s="2"/>
      <c r="P345" s="2"/>
      <c r="Q345" s="2"/>
      <c r="R345" s="2"/>
      <c r="AS345">
        <v>10</v>
      </c>
      <c r="AT345" t="s">
        <v>281</v>
      </c>
      <c r="AV345" t="s">
        <v>282</v>
      </c>
      <c r="AW345" s="1"/>
      <c r="AX345" t="s">
        <v>88</v>
      </c>
      <c r="AY345" t="s">
        <v>89</v>
      </c>
      <c r="AZ345" t="s">
        <v>90</v>
      </c>
      <c r="BA345" t="s">
        <v>803</v>
      </c>
      <c r="BB345" t="s">
        <v>260</v>
      </c>
      <c r="BC345" t="s">
        <v>248</v>
      </c>
      <c r="BD345">
        <v>23.572290104917265</v>
      </c>
      <c r="BE345">
        <v>23.572290104917265</v>
      </c>
      <c r="BF345">
        <v>1.7131789692270423</v>
      </c>
      <c r="BG345">
        <v>1.7131789692270423</v>
      </c>
      <c r="BH345">
        <v>24.301198307181799</v>
      </c>
      <c r="BI345">
        <v>24.301198307181799</v>
      </c>
      <c r="BJ345">
        <v>1.6811173218884559</v>
      </c>
      <c r="BK345">
        <v>1.6811173218884559</v>
      </c>
      <c r="BL345">
        <v>5</v>
      </c>
      <c r="BR345">
        <v>0</v>
      </c>
      <c r="BS345">
        <v>0.25</v>
      </c>
      <c r="BT345">
        <v>0.5</v>
      </c>
      <c r="BU345">
        <v>0.75</v>
      </c>
      <c r="BV345">
        <v>0.9</v>
      </c>
    </row>
    <row r="346" spans="1:74" x14ac:dyDescent="0.25">
      <c r="A346" t="s">
        <v>74</v>
      </c>
      <c r="B346" t="s">
        <v>75</v>
      </c>
      <c r="C346">
        <v>30</v>
      </c>
      <c r="D346">
        <v>28</v>
      </c>
      <c r="E346">
        <v>603</v>
      </c>
      <c r="F346" s="7" t="s">
        <v>278</v>
      </c>
      <c r="G346" t="s">
        <v>279</v>
      </c>
      <c r="H346">
        <v>2020</v>
      </c>
      <c r="I346" t="s">
        <v>78</v>
      </c>
      <c r="J346" t="s">
        <v>79</v>
      </c>
      <c r="K346" t="s">
        <v>108</v>
      </c>
      <c r="L346">
        <v>67.8</v>
      </c>
      <c r="M346" t="s">
        <v>280</v>
      </c>
      <c r="N346" s="2">
        <v>50</v>
      </c>
      <c r="O346" s="2"/>
      <c r="P346" s="2"/>
      <c r="Q346" s="2"/>
      <c r="R346" s="2"/>
      <c r="AS346">
        <v>10</v>
      </c>
      <c r="AT346" t="s">
        <v>281</v>
      </c>
      <c r="AV346" t="s">
        <v>282</v>
      </c>
      <c r="AW346" s="1"/>
      <c r="AX346" t="s">
        <v>88</v>
      </c>
      <c r="AY346" t="s">
        <v>89</v>
      </c>
      <c r="AZ346" t="s">
        <v>90</v>
      </c>
      <c r="BA346" t="s">
        <v>803</v>
      </c>
      <c r="BB346" t="s">
        <v>261</v>
      </c>
      <c r="BC346" t="s">
        <v>262</v>
      </c>
      <c r="BD346">
        <v>61.581210774932401</v>
      </c>
      <c r="BE346">
        <v>61.581210774932401</v>
      </c>
      <c r="BF346">
        <v>1.1770080945610313</v>
      </c>
      <c r="BG346">
        <v>1.1770080945610313</v>
      </c>
      <c r="BH346">
        <v>61.677724847771643</v>
      </c>
      <c r="BI346">
        <v>61.677724847771643</v>
      </c>
      <c r="BJ346">
        <v>1.1070445533793394</v>
      </c>
      <c r="BK346">
        <v>1.1070445533793394</v>
      </c>
      <c r="BL346">
        <v>5</v>
      </c>
      <c r="BR346">
        <v>0</v>
      </c>
      <c r="BS346">
        <v>0.25</v>
      </c>
      <c r="BT346">
        <v>0.5</v>
      </c>
      <c r="BU346">
        <v>0.75</v>
      </c>
      <c r="BV346">
        <v>0.9</v>
      </c>
    </row>
    <row r="347" spans="1:74" x14ac:dyDescent="0.25">
      <c r="A347" t="s">
        <v>74</v>
      </c>
      <c r="B347" t="s">
        <v>75</v>
      </c>
      <c r="C347">
        <v>30</v>
      </c>
      <c r="D347">
        <v>28</v>
      </c>
      <c r="E347">
        <v>605</v>
      </c>
      <c r="F347" s="7" t="s">
        <v>278</v>
      </c>
      <c r="G347" t="s">
        <v>279</v>
      </c>
      <c r="H347">
        <v>2020</v>
      </c>
      <c r="I347" t="s">
        <v>78</v>
      </c>
      <c r="J347" t="s">
        <v>79</v>
      </c>
      <c r="K347" t="s">
        <v>108</v>
      </c>
      <c r="L347">
        <v>67.8</v>
      </c>
      <c r="M347" t="s">
        <v>280</v>
      </c>
      <c r="N347" s="2">
        <v>50</v>
      </c>
      <c r="O347" s="2"/>
      <c r="P347" s="2"/>
      <c r="Q347" s="2"/>
      <c r="R347" s="2"/>
      <c r="AS347">
        <v>10</v>
      </c>
      <c r="AT347" t="s">
        <v>281</v>
      </c>
      <c r="AV347" t="s">
        <v>282</v>
      </c>
      <c r="AW347" s="1"/>
      <c r="AX347" t="s">
        <v>88</v>
      </c>
      <c r="AY347" t="s">
        <v>89</v>
      </c>
      <c r="AZ347" t="s">
        <v>90</v>
      </c>
      <c r="BA347" t="s">
        <v>803</v>
      </c>
      <c r="BB347" t="s">
        <v>266</v>
      </c>
      <c r="BC347" t="s">
        <v>267</v>
      </c>
      <c r="BD347">
        <v>62.076303223929827</v>
      </c>
      <c r="BE347">
        <v>62.076303223929827</v>
      </c>
      <c r="BF347">
        <v>1.2947066613143288</v>
      </c>
      <c r="BG347">
        <v>1.2947066613143288</v>
      </c>
      <c r="BH347">
        <v>62.635375936304357</v>
      </c>
      <c r="BI347">
        <v>62.635375936304357</v>
      </c>
      <c r="BJ347">
        <v>1.1969901583477811</v>
      </c>
      <c r="BK347">
        <v>1.1969901583477811</v>
      </c>
      <c r="BL347">
        <v>5</v>
      </c>
      <c r="BR347">
        <v>0</v>
      </c>
      <c r="BS347">
        <v>0.25</v>
      </c>
      <c r="BT347">
        <v>0.5</v>
      </c>
      <c r="BU347">
        <v>0.75</v>
      </c>
      <c r="BV347">
        <v>0.9</v>
      </c>
    </row>
    <row r="348" spans="1:74" x14ac:dyDescent="0.25">
      <c r="A348" t="s">
        <v>74</v>
      </c>
      <c r="B348" t="s">
        <v>75</v>
      </c>
      <c r="C348">
        <v>30</v>
      </c>
      <c r="D348">
        <v>28</v>
      </c>
      <c r="E348">
        <v>607</v>
      </c>
      <c r="F348" s="7" t="s">
        <v>278</v>
      </c>
      <c r="G348" t="s">
        <v>279</v>
      </c>
      <c r="H348">
        <v>2020</v>
      </c>
      <c r="I348" t="s">
        <v>78</v>
      </c>
      <c r="J348" t="s">
        <v>79</v>
      </c>
      <c r="K348" t="s">
        <v>108</v>
      </c>
      <c r="L348">
        <v>67.8</v>
      </c>
      <c r="M348" t="s">
        <v>280</v>
      </c>
      <c r="N348" s="2">
        <v>50</v>
      </c>
      <c r="O348" s="2"/>
      <c r="P348" s="2"/>
      <c r="Q348" s="2"/>
      <c r="R348" s="2"/>
      <c r="AS348">
        <v>10</v>
      </c>
      <c r="AT348" t="s">
        <v>281</v>
      </c>
      <c r="AV348" t="s">
        <v>282</v>
      </c>
      <c r="AW348" s="1"/>
      <c r="AX348" t="s">
        <v>88</v>
      </c>
      <c r="AY348" t="s">
        <v>89</v>
      </c>
      <c r="AZ348" t="s">
        <v>90</v>
      </c>
      <c r="BA348" t="s">
        <v>803</v>
      </c>
      <c r="BB348" t="s">
        <v>270</v>
      </c>
      <c r="BC348" t="s">
        <v>271</v>
      </c>
      <c r="BD348">
        <v>38.418789225067599</v>
      </c>
      <c r="BE348">
        <v>38.418789225067599</v>
      </c>
      <c r="BF348">
        <v>1.1770080945610313</v>
      </c>
      <c r="BG348">
        <v>1.1770080945610313</v>
      </c>
      <c r="BH348">
        <v>38.322275152228357</v>
      </c>
      <c r="BI348">
        <v>38.322275152228357</v>
      </c>
      <c r="BJ348">
        <v>1.1070445533793394</v>
      </c>
      <c r="BK348">
        <v>1.1070445533793394</v>
      </c>
      <c r="BL348">
        <v>5</v>
      </c>
      <c r="BR348">
        <v>0</v>
      </c>
      <c r="BS348">
        <v>0.25</v>
      </c>
      <c r="BT348">
        <v>0.5</v>
      </c>
      <c r="BU348">
        <v>0.75</v>
      </c>
      <c r="BV348">
        <v>0.9</v>
      </c>
    </row>
    <row r="349" spans="1:74" x14ac:dyDescent="0.25">
      <c r="A349" t="s">
        <v>74</v>
      </c>
      <c r="B349" t="s">
        <v>75</v>
      </c>
      <c r="C349">
        <v>30</v>
      </c>
      <c r="D349">
        <v>28</v>
      </c>
      <c r="E349">
        <v>609</v>
      </c>
      <c r="F349" s="7" t="s">
        <v>278</v>
      </c>
      <c r="G349" t="s">
        <v>279</v>
      </c>
      <c r="H349">
        <v>2020</v>
      </c>
      <c r="I349" t="s">
        <v>78</v>
      </c>
      <c r="J349" t="s">
        <v>79</v>
      </c>
      <c r="K349" t="s">
        <v>108</v>
      </c>
      <c r="L349">
        <v>67.8</v>
      </c>
      <c r="M349" t="s">
        <v>280</v>
      </c>
      <c r="N349" s="2">
        <v>50</v>
      </c>
      <c r="O349" s="2"/>
      <c r="P349" s="2"/>
      <c r="Q349" s="2"/>
      <c r="R349" s="2"/>
      <c r="AS349">
        <v>10</v>
      </c>
      <c r="AT349" t="s">
        <v>281</v>
      </c>
      <c r="AV349" t="s">
        <v>282</v>
      </c>
      <c r="AW349" s="1"/>
      <c r="AX349" t="s">
        <v>88</v>
      </c>
      <c r="AY349" t="s">
        <v>89</v>
      </c>
      <c r="AZ349" t="s">
        <v>90</v>
      </c>
      <c r="BA349" t="s">
        <v>803</v>
      </c>
      <c r="BB349" t="s">
        <v>274</v>
      </c>
      <c r="BC349" t="s">
        <v>275</v>
      </c>
      <c r="BD349">
        <v>37.923696776070202</v>
      </c>
      <c r="BE349">
        <v>37.923696776070202</v>
      </c>
      <c r="BF349">
        <v>1.2947066613143288</v>
      </c>
      <c r="BG349">
        <v>1.2947066613143288</v>
      </c>
      <c r="BH349">
        <v>37.364624063695615</v>
      </c>
      <c r="BI349">
        <v>37.364624063695615</v>
      </c>
      <c r="BJ349">
        <v>1.1969901583477811</v>
      </c>
      <c r="BK349">
        <v>1.1969901583477811</v>
      </c>
      <c r="BL349">
        <v>5</v>
      </c>
      <c r="BR349">
        <v>0</v>
      </c>
      <c r="BS349">
        <v>0.25</v>
      </c>
      <c r="BT349">
        <v>0.5</v>
      </c>
      <c r="BU349">
        <v>0.75</v>
      </c>
      <c r="BV349">
        <v>0.9</v>
      </c>
    </row>
    <row r="350" spans="1:74" x14ac:dyDescent="0.25">
      <c r="A350" t="s">
        <v>74</v>
      </c>
      <c r="B350" t="s">
        <v>75</v>
      </c>
      <c r="C350">
        <v>1</v>
      </c>
      <c r="D350">
        <v>1</v>
      </c>
      <c r="E350">
        <v>1</v>
      </c>
      <c r="F350" t="s">
        <v>434</v>
      </c>
      <c r="G350" t="s">
        <v>435</v>
      </c>
      <c r="H350">
        <v>2015</v>
      </c>
      <c r="I350" t="s">
        <v>78</v>
      </c>
      <c r="J350" t="s">
        <v>79</v>
      </c>
      <c r="K350" t="s">
        <v>80</v>
      </c>
      <c r="L350">
        <v>73.2</v>
      </c>
      <c r="N350" s="2">
        <v>29</v>
      </c>
      <c r="O350" s="2"/>
      <c r="P350" s="2"/>
      <c r="Q350" s="2"/>
      <c r="R350" s="2"/>
      <c r="S350" t="s">
        <v>82</v>
      </c>
      <c r="T350" t="s">
        <v>85</v>
      </c>
      <c r="V350" t="s">
        <v>436</v>
      </c>
      <c r="AS350" s="3">
        <v>2.94</v>
      </c>
      <c r="AT350" s="3">
        <v>0.82</v>
      </c>
      <c r="AU350" t="s">
        <v>437</v>
      </c>
      <c r="AV350" t="s">
        <v>438</v>
      </c>
      <c r="AW350" t="s">
        <v>105</v>
      </c>
      <c r="AX350" t="s">
        <v>119</v>
      </c>
      <c r="AY350" t="s">
        <v>120</v>
      </c>
      <c r="AZ350" t="s">
        <v>156</v>
      </c>
      <c r="BA350" t="s">
        <v>263</v>
      </c>
      <c r="BB350" t="s">
        <v>439</v>
      </c>
      <c r="BC350" t="s">
        <v>440</v>
      </c>
      <c r="BD350">
        <v>4.3999999999999997E-2</v>
      </c>
      <c r="BE350">
        <v>4.3999999999999997E-2</v>
      </c>
      <c r="BF350">
        <v>1.2999999999999999E-2</v>
      </c>
      <c r="BG350">
        <v>1.2999999999999999E-2</v>
      </c>
      <c r="BH350">
        <v>5.1999999999999998E-2</v>
      </c>
      <c r="BI350">
        <v>5.1999999999999998E-2</v>
      </c>
      <c r="BJ350">
        <v>1.7999999999999999E-2</v>
      </c>
      <c r="BK350">
        <v>1.7999999999999999E-2</v>
      </c>
      <c r="BL350">
        <v>17</v>
      </c>
      <c r="BR350">
        <v>0</v>
      </c>
      <c r="BS350">
        <v>0.25</v>
      </c>
      <c r="BT350">
        <v>0.5</v>
      </c>
      <c r="BU350">
        <v>0.75</v>
      </c>
      <c r="BV350">
        <v>0.9</v>
      </c>
    </row>
    <row r="351" spans="1:74" x14ac:dyDescent="0.25">
      <c r="A351" t="s">
        <v>74</v>
      </c>
      <c r="B351" t="s">
        <v>75</v>
      </c>
      <c r="C351">
        <v>1</v>
      </c>
      <c r="D351">
        <v>1</v>
      </c>
      <c r="E351">
        <v>6</v>
      </c>
      <c r="F351" t="s">
        <v>434</v>
      </c>
      <c r="G351" t="s">
        <v>435</v>
      </c>
      <c r="H351">
        <v>2015</v>
      </c>
      <c r="I351" t="s">
        <v>78</v>
      </c>
      <c r="J351" t="s">
        <v>79</v>
      </c>
      <c r="K351" t="s">
        <v>80</v>
      </c>
      <c r="L351">
        <v>73.2</v>
      </c>
      <c r="N351" s="2">
        <v>29</v>
      </c>
      <c r="O351" s="2"/>
      <c r="P351" s="2"/>
      <c r="Q351" s="2"/>
      <c r="R351" s="2"/>
      <c r="S351" t="s">
        <v>82</v>
      </c>
      <c r="T351" t="s">
        <v>85</v>
      </c>
      <c r="V351" t="s">
        <v>436</v>
      </c>
      <c r="AS351" s="3">
        <v>2.94</v>
      </c>
      <c r="AT351" s="3">
        <v>0.82</v>
      </c>
      <c r="AU351" t="s">
        <v>437</v>
      </c>
      <c r="AV351" t="s">
        <v>438</v>
      </c>
      <c r="AW351" t="s">
        <v>105</v>
      </c>
      <c r="AX351" t="s">
        <v>119</v>
      </c>
      <c r="AY351" t="s">
        <v>120</v>
      </c>
      <c r="AZ351" t="s">
        <v>156</v>
      </c>
      <c r="BA351" t="s">
        <v>263</v>
      </c>
      <c r="BB351" t="s">
        <v>449</v>
      </c>
      <c r="BC351" t="s">
        <v>449</v>
      </c>
      <c r="BD351">
        <v>3.02</v>
      </c>
      <c r="BE351">
        <v>3.02</v>
      </c>
      <c r="BF351">
        <v>0.84</v>
      </c>
      <c r="BG351">
        <v>0.84</v>
      </c>
      <c r="BH351">
        <v>2.97</v>
      </c>
      <c r="BI351">
        <v>2.97</v>
      </c>
      <c r="BJ351">
        <v>0.78</v>
      </c>
      <c r="BK351">
        <v>0.78</v>
      </c>
      <c r="BL351">
        <v>17</v>
      </c>
      <c r="BM351" t="s">
        <v>95</v>
      </c>
      <c r="BN351">
        <v>0.09</v>
      </c>
      <c r="BQ351">
        <v>0.71</v>
      </c>
      <c r="BR351">
        <v>0</v>
      </c>
      <c r="BS351">
        <v>0.25</v>
      </c>
      <c r="BT351">
        <v>0.5</v>
      </c>
      <c r="BU351">
        <v>0.75</v>
      </c>
      <c r="BV351">
        <v>0.9</v>
      </c>
    </row>
    <row r="352" spans="1:74" x14ac:dyDescent="0.25">
      <c r="A352" t="s">
        <v>74</v>
      </c>
      <c r="B352" t="s">
        <v>75</v>
      </c>
      <c r="C352">
        <v>1</v>
      </c>
      <c r="D352">
        <v>1</v>
      </c>
      <c r="E352">
        <v>7</v>
      </c>
      <c r="F352" t="s">
        <v>434</v>
      </c>
      <c r="G352" t="s">
        <v>435</v>
      </c>
      <c r="H352">
        <v>2015</v>
      </c>
      <c r="I352" t="s">
        <v>78</v>
      </c>
      <c r="J352" t="s">
        <v>79</v>
      </c>
      <c r="K352" t="s">
        <v>80</v>
      </c>
      <c r="L352">
        <v>73.2</v>
      </c>
      <c r="N352" s="2">
        <v>29</v>
      </c>
      <c r="O352" s="2"/>
      <c r="P352" s="2"/>
      <c r="Q352" s="2"/>
      <c r="R352" s="2"/>
      <c r="S352" t="s">
        <v>82</v>
      </c>
      <c r="T352" t="s">
        <v>85</v>
      </c>
      <c r="V352" t="s">
        <v>436</v>
      </c>
      <c r="AS352" s="3">
        <v>2.94</v>
      </c>
      <c r="AT352" s="3">
        <v>0.82</v>
      </c>
      <c r="AU352" t="s">
        <v>437</v>
      </c>
      <c r="AV352" t="s">
        <v>438</v>
      </c>
      <c r="AW352" t="s">
        <v>105</v>
      </c>
      <c r="AX352" t="s">
        <v>119</v>
      </c>
      <c r="AY352" t="s">
        <v>120</v>
      </c>
      <c r="AZ352" t="s">
        <v>156</v>
      </c>
      <c r="BA352" t="s">
        <v>263</v>
      </c>
      <c r="BB352" t="s">
        <v>450</v>
      </c>
      <c r="BC352" t="s">
        <v>450</v>
      </c>
      <c r="BD352">
        <v>2.67</v>
      </c>
      <c r="BE352">
        <v>2.67</v>
      </c>
      <c r="BF352">
        <v>0.46</v>
      </c>
      <c r="BG352">
        <v>0.46</v>
      </c>
      <c r="BH352">
        <v>2.4500000000000002</v>
      </c>
      <c r="BI352">
        <v>2.4500000000000002</v>
      </c>
      <c r="BJ352">
        <v>0.43</v>
      </c>
      <c r="BK352">
        <v>0.43</v>
      </c>
      <c r="BL352">
        <v>17</v>
      </c>
      <c r="BM352" t="s">
        <v>95</v>
      </c>
      <c r="BN352">
        <v>0.54</v>
      </c>
      <c r="BQ352">
        <v>0.01</v>
      </c>
      <c r="BR352">
        <v>0</v>
      </c>
      <c r="BS352">
        <v>0.25</v>
      </c>
      <c r="BT352">
        <v>0.5</v>
      </c>
      <c r="BU352">
        <v>0.75</v>
      </c>
      <c r="BV352">
        <v>0.9</v>
      </c>
    </row>
    <row r="353" spans="1:74" x14ac:dyDescent="0.25">
      <c r="A353" t="s">
        <v>74</v>
      </c>
      <c r="B353" t="s">
        <v>75</v>
      </c>
      <c r="C353">
        <v>6</v>
      </c>
      <c r="D353">
        <v>6</v>
      </c>
      <c r="E353">
        <v>61</v>
      </c>
      <c r="F353" t="s">
        <v>185</v>
      </c>
      <c r="G353" t="s">
        <v>186</v>
      </c>
      <c r="H353">
        <v>2013</v>
      </c>
      <c r="I353" t="s">
        <v>78</v>
      </c>
      <c r="J353" t="s">
        <v>187</v>
      </c>
      <c r="K353" t="s">
        <v>80</v>
      </c>
      <c r="L353">
        <v>64.599999999999994</v>
      </c>
      <c r="N353" s="2">
        <v>47.4</v>
      </c>
      <c r="O353" s="2"/>
      <c r="P353" s="2"/>
      <c r="Q353" s="2"/>
      <c r="R353" s="2"/>
      <c r="S353" t="s">
        <v>82</v>
      </c>
      <c r="T353" t="s">
        <v>85</v>
      </c>
      <c r="V353">
        <v>9.5</v>
      </c>
      <c r="W353">
        <v>0.8</v>
      </c>
      <c r="AS353" s="3">
        <v>22.8</v>
      </c>
      <c r="AT353">
        <v>2.9</v>
      </c>
      <c r="AU353" t="s">
        <v>188</v>
      </c>
      <c r="AV353" t="s">
        <v>89</v>
      </c>
      <c r="AW353" t="s">
        <v>105</v>
      </c>
      <c r="AX353" t="s">
        <v>88</v>
      </c>
      <c r="AY353" t="s">
        <v>89</v>
      </c>
      <c r="AZ353" t="s">
        <v>156</v>
      </c>
      <c r="BA353" t="s">
        <v>263</v>
      </c>
      <c r="BB353" t="s">
        <v>315</v>
      </c>
      <c r="BC353" t="s">
        <v>309</v>
      </c>
      <c r="BD353">
        <v>2.4</v>
      </c>
      <c r="BE353">
        <v>2.4</v>
      </c>
      <c r="BF353">
        <v>1.1000000000000001</v>
      </c>
      <c r="BG353">
        <v>1.1000000000000001</v>
      </c>
      <c r="BH353">
        <v>2.4</v>
      </c>
      <c r="BI353">
        <v>2.4</v>
      </c>
      <c r="BJ353">
        <v>1</v>
      </c>
      <c r="BK353">
        <v>1</v>
      </c>
      <c r="BL353">
        <v>19</v>
      </c>
      <c r="BO353" t="s">
        <v>190</v>
      </c>
      <c r="BR353">
        <v>0</v>
      </c>
      <c r="BS353">
        <v>0.25</v>
      </c>
      <c r="BT353">
        <v>0.5</v>
      </c>
      <c r="BU353">
        <v>0.75</v>
      </c>
      <c r="BV353">
        <v>0.9</v>
      </c>
    </row>
    <row r="354" spans="1:74" x14ac:dyDescent="0.25">
      <c r="A354" t="s">
        <v>74</v>
      </c>
      <c r="B354" t="s">
        <v>75</v>
      </c>
      <c r="C354">
        <v>6</v>
      </c>
      <c r="D354">
        <v>6</v>
      </c>
      <c r="E354">
        <v>62</v>
      </c>
      <c r="F354" t="s">
        <v>185</v>
      </c>
      <c r="G354" t="s">
        <v>186</v>
      </c>
      <c r="H354">
        <v>2013</v>
      </c>
      <c r="I354" t="s">
        <v>78</v>
      </c>
      <c r="J354" t="s">
        <v>187</v>
      </c>
      <c r="K354" t="s">
        <v>80</v>
      </c>
      <c r="L354">
        <v>64.599999999999994</v>
      </c>
      <c r="N354" s="2">
        <v>47.4</v>
      </c>
      <c r="O354" s="2"/>
      <c r="P354" s="2"/>
      <c r="Q354" s="2"/>
      <c r="R354" s="2"/>
      <c r="S354" t="s">
        <v>82</v>
      </c>
      <c r="T354" t="s">
        <v>85</v>
      </c>
      <c r="V354">
        <v>9.5</v>
      </c>
      <c r="W354">
        <v>0.8</v>
      </c>
      <c r="AS354" s="3">
        <v>22.8</v>
      </c>
      <c r="AT354">
        <v>2.9</v>
      </c>
      <c r="AU354" t="s">
        <v>188</v>
      </c>
      <c r="AV354" t="s">
        <v>89</v>
      </c>
      <c r="AW354" t="s">
        <v>105</v>
      </c>
      <c r="AX354" t="s">
        <v>88</v>
      </c>
      <c r="AY354" t="s">
        <v>89</v>
      </c>
      <c r="AZ354" t="s">
        <v>156</v>
      </c>
      <c r="BA354" t="s">
        <v>263</v>
      </c>
      <c r="BB354" t="s">
        <v>316</v>
      </c>
      <c r="BC354" t="s">
        <v>317</v>
      </c>
      <c r="BD354">
        <v>1.9</v>
      </c>
      <c r="BE354">
        <v>1.9</v>
      </c>
      <c r="BF354">
        <v>0.01</v>
      </c>
      <c r="BG354">
        <v>0.01</v>
      </c>
      <c r="BH354">
        <v>1.8</v>
      </c>
      <c r="BI354">
        <v>1.8</v>
      </c>
      <c r="BJ354">
        <v>0.8</v>
      </c>
      <c r="BK354">
        <v>0.8</v>
      </c>
      <c r="BL354">
        <v>19</v>
      </c>
      <c r="BO354" t="s">
        <v>190</v>
      </c>
      <c r="BR354">
        <v>0</v>
      </c>
      <c r="BS354">
        <v>0.25</v>
      </c>
      <c r="BT354">
        <v>0.5</v>
      </c>
      <c r="BU354">
        <v>0.75</v>
      </c>
      <c r="BV354">
        <v>0.9</v>
      </c>
    </row>
    <row r="355" spans="1:74" x14ac:dyDescent="0.25">
      <c r="A355" t="s">
        <v>74</v>
      </c>
      <c r="B355" t="s">
        <v>75</v>
      </c>
      <c r="C355">
        <v>6</v>
      </c>
      <c r="D355">
        <v>6</v>
      </c>
      <c r="E355">
        <v>68</v>
      </c>
      <c r="F355" t="s">
        <v>185</v>
      </c>
      <c r="G355" t="s">
        <v>186</v>
      </c>
      <c r="H355">
        <v>2013</v>
      </c>
      <c r="I355" t="s">
        <v>78</v>
      </c>
      <c r="J355" t="s">
        <v>187</v>
      </c>
      <c r="K355" t="s">
        <v>80</v>
      </c>
      <c r="L355">
        <v>64.599999999999994</v>
      </c>
      <c r="N355" s="2">
        <v>47.4</v>
      </c>
      <c r="O355" s="2"/>
      <c r="P355" s="2"/>
      <c r="Q355" s="2"/>
      <c r="R355" s="2"/>
      <c r="S355" t="s">
        <v>82</v>
      </c>
      <c r="T355" t="s">
        <v>85</v>
      </c>
      <c r="V355">
        <v>4</v>
      </c>
      <c r="W355">
        <v>0.9</v>
      </c>
      <c r="AS355">
        <v>27.7</v>
      </c>
      <c r="AT355">
        <v>3.6</v>
      </c>
      <c r="AU355" t="s">
        <v>191</v>
      </c>
      <c r="AV355" t="s">
        <v>89</v>
      </c>
      <c r="AW355" t="s">
        <v>87</v>
      </c>
      <c r="AX355" t="s">
        <v>88</v>
      </c>
      <c r="AY355" t="s">
        <v>89</v>
      </c>
      <c r="AZ355" t="s">
        <v>156</v>
      </c>
      <c r="BA355" t="s">
        <v>263</v>
      </c>
      <c r="BB355" t="s">
        <v>315</v>
      </c>
      <c r="BC355" t="s">
        <v>309</v>
      </c>
      <c r="BD355">
        <v>2.2000000000000002</v>
      </c>
      <c r="BE355">
        <v>2.2000000000000002</v>
      </c>
      <c r="BF355">
        <v>1</v>
      </c>
      <c r="BG355">
        <v>1</v>
      </c>
      <c r="BH355">
        <v>2</v>
      </c>
      <c r="BI355">
        <v>2</v>
      </c>
      <c r="BJ355">
        <v>1</v>
      </c>
      <c r="BK355">
        <v>1</v>
      </c>
      <c r="BL355">
        <v>19</v>
      </c>
      <c r="BO355" t="s">
        <v>190</v>
      </c>
      <c r="BR355">
        <v>0</v>
      </c>
      <c r="BS355">
        <v>0.25</v>
      </c>
      <c r="BT355">
        <v>0.5</v>
      </c>
      <c r="BU355">
        <v>0.75</v>
      </c>
      <c r="BV355">
        <v>0.9</v>
      </c>
    </row>
    <row r="356" spans="1:74" x14ac:dyDescent="0.25">
      <c r="A356" t="s">
        <v>74</v>
      </c>
      <c r="B356" t="s">
        <v>75</v>
      </c>
      <c r="C356">
        <v>6</v>
      </c>
      <c r="D356">
        <v>6</v>
      </c>
      <c r="E356">
        <v>69</v>
      </c>
      <c r="F356" t="s">
        <v>185</v>
      </c>
      <c r="G356" t="s">
        <v>186</v>
      </c>
      <c r="H356">
        <v>2013</v>
      </c>
      <c r="I356" t="s">
        <v>78</v>
      </c>
      <c r="J356" t="s">
        <v>187</v>
      </c>
      <c r="K356" t="s">
        <v>80</v>
      </c>
      <c r="L356">
        <v>64.599999999999994</v>
      </c>
      <c r="N356" s="2">
        <v>47.4</v>
      </c>
      <c r="O356" s="2"/>
      <c r="P356" s="2"/>
      <c r="Q356" s="2"/>
      <c r="R356" s="2"/>
      <c r="S356" t="s">
        <v>82</v>
      </c>
      <c r="T356" t="s">
        <v>85</v>
      </c>
      <c r="V356">
        <v>4</v>
      </c>
      <c r="W356">
        <v>0.9</v>
      </c>
      <c r="AS356">
        <v>27.7</v>
      </c>
      <c r="AT356">
        <v>3.6</v>
      </c>
      <c r="AU356" t="s">
        <v>191</v>
      </c>
      <c r="AV356" t="s">
        <v>89</v>
      </c>
      <c r="AW356" t="s">
        <v>87</v>
      </c>
      <c r="AX356" t="s">
        <v>88</v>
      </c>
      <c r="AY356" t="s">
        <v>89</v>
      </c>
      <c r="AZ356" t="s">
        <v>156</v>
      </c>
      <c r="BA356" t="s">
        <v>263</v>
      </c>
      <c r="BB356" t="s">
        <v>316</v>
      </c>
      <c r="BC356" t="s">
        <v>317</v>
      </c>
      <c r="BD356">
        <v>1.5</v>
      </c>
      <c r="BE356">
        <v>1.5</v>
      </c>
      <c r="BF356">
        <v>0.7</v>
      </c>
      <c r="BG356">
        <v>0.7</v>
      </c>
      <c r="BH356">
        <v>1.4</v>
      </c>
      <c r="BI356">
        <v>1.4</v>
      </c>
      <c r="BJ356">
        <v>0.4</v>
      </c>
      <c r="BK356">
        <v>0.4</v>
      </c>
      <c r="BL356">
        <v>19</v>
      </c>
      <c r="BO356" t="s">
        <v>190</v>
      </c>
      <c r="BR356">
        <v>0</v>
      </c>
      <c r="BS356">
        <v>0.25</v>
      </c>
      <c r="BT356">
        <v>0.5</v>
      </c>
      <c r="BU356">
        <v>0.75</v>
      </c>
      <c r="BV356">
        <v>0.9</v>
      </c>
    </row>
    <row r="357" spans="1:74" x14ac:dyDescent="0.25">
      <c r="A357" t="s">
        <v>74</v>
      </c>
      <c r="B357" t="s">
        <v>75</v>
      </c>
      <c r="C357">
        <v>7</v>
      </c>
      <c r="D357">
        <v>7</v>
      </c>
      <c r="E357">
        <v>75</v>
      </c>
      <c r="F357" t="s">
        <v>192</v>
      </c>
      <c r="G357" t="s">
        <v>193</v>
      </c>
      <c r="H357">
        <v>2016</v>
      </c>
      <c r="I357" t="s">
        <v>78</v>
      </c>
      <c r="J357" t="s">
        <v>79</v>
      </c>
      <c r="K357" t="s">
        <v>108</v>
      </c>
      <c r="L357">
        <v>62</v>
      </c>
      <c r="M357" t="s">
        <v>194</v>
      </c>
      <c r="N357" s="2">
        <v>55.56</v>
      </c>
      <c r="O357" s="2"/>
      <c r="P357" s="2"/>
      <c r="Q357" s="2"/>
      <c r="R357" s="2"/>
      <c r="S357" t="s">
        <v>82</v>
      </c>
      <c r="T357">
        <v>1.6</v>
      </c>
      <c r="U357">
        <v>0.5</v>
      </c>
      <c r="V357">
        <v>2.1</v>
      </c>
      <c r="W357">
        <v>0.6</v>
      </c>
      <c r="AM357">
        <v>93</v>
      </c>
      <c r="AN357">
        <v>14</v>
      </c>
      <c r="AO357">
        <v>96</v>
      </c>
      <c r="AP357">
        <v>14</v>
      </c>
      <c r="AS357">
        <v>30</v>
      </c>
      <c r="AU357" t="s">
        <v>195</v>
      </c>
      <c r="AV357" t="s">
        <v>196</v>
      </c>
      <c r="AW357" s="7" t="s">
        <v>137</v>
      </c>
      <c r="AX357" t="s">
        <v>88</v>
      </c>
      <c r="AY357" t="s">
        <v>89</v>
      </c>
      <c r="AZ357" t="s">
        <v>156</v>
      </c>
      <c r="BA357" t="s">
        <v>263</v>
      </c>
      <c r="BB357" t="s">
        <v>315</v>
      </c>
      <c r="BC357" t="s">
        <v>309</v>
      </c>
      <c r="BD357">
        <v>2.2000000000000002</v>
      </c>
      <c r="BE357">
        <v>2.2000000000000002</v>
      </c>
      <c r="BF357">
        <v>1.5</v>
      </c>
      <c r="BG357">
        <v>1.5</v>
      </c>
      <c r="BH357">
        <v>3.1</v>
      </c>
      <c r="BI357">
        <v>3.1</v>
      </c>
      <c r="BJ357">
        <v>2.1</v>
      </c>
      <c r="BK357">
        <v>2.1</v>
      </c>
      <c r="BL357">
        <v>36</v>
      </c>
      <c r="BM357" t="s">
        <v>198</v>
      </c>
      <c r="BN357" t="s">
        <v>199</v>
      </c>
      <c r="BR357">
        <v>0</v>
      </c>
      <c r="BS357">
        <v>0.25</v>
      </c>
      <c r="BT357">
        <v>0.5</v>
      </c>
      <c r="BU357">
        <v>0.75</v>
      </c>
      <c r="BV357">
        <v>0.9</v>
      </c>
    </row>
    <row r="358" spans="1:74" x14ac:dyDescent="0.25">
      <c r="A358" t="s">
        <v>74</v>
      </c>
      <c r="B358" t="s">
        <v>75</v>
      </c>
      <c r="C358">
        <v>7</v>
      </c>
      <c r="D358">
        <v>7</v>
      </c>
      <c r="E358">
        <v>76</v>
      </c>
      <c r="F358" t="s">
        <v>192</v>
      </c>
      <c r="G358" t="s">
        <v>193</v>
      </c>
      <c r="H358">
        <v>2016</v>
      </c>
      <c r="I358" t="s">
        <v>78</v>
      </c>
      <c r="J358" t="s">
        <v>79</v>
      </c>
      <c r="K358" t="s">
        <v>108</v>
      </c>
      <c r="L358">
        <v>62</v>
      </c>
      <c r="M358" t="s">
        <v>194</v>
      </c>
      <c r="N358" s="2">
        <v>55.56</v>
      </c>
      <c r="O358" s="2"/>
      <c r="P358" s="2"/>
      <c r="Q358" s="2"/>
      <c r="R358" s="2"/>
      <c r="S358" t="s">
        <v>82</v>
      </c>
      <c r="T358">
        <v>1.6</v>
      </c>
      <c r="U358">
        <v>0.5</v>
      </c>
      <c r="V358">
        <v>2.1</v>
      </c>
      <c r="W358">
        <v>0.6</v>
      </c>
      <c r="AM358">
        <v>93</v>
      </c>
      <c r="AN358">
        <v>14</v>
      </c>
      <c r="AO358">
        <v>96</v>
      </c>
      <c r="AP358">
        <v>14</v>
      </c>
      <c r="AS358">
        <v>30</v>
      </c>
      <c r="AU358" t="s">
        <v>195</v>
      </c>
      <c r="AV358" t="s">
        <v>196</v>
      </c>
      <c r="AW358" s="7" t="s">
        <v>137</v>
      </c>
      <c r="AX358" t="s">
        <v>88</v>
      </c>
      <c r="AY358" t="s">
        <v>89</v>
      </c>
      <c r="AZ358" t="s">
        <v>156</v>
      </c>
      <c r="BA358" t="s">
        <v>263</v>
      </c>
      <c r="BB358" t="s">
        <v>316</v>
      </c>
      <c r="BC358" t="s">
        <v>317</v>
      </c>
      <c r="BD358">
        <v>1.5</v>
      </c>
      <c r="BE358">
        <v>1.5</v>
      </c>
      <c r="BF358">
        <v>0.5</v>
      </c>
      <c r="BG358">
        <v>0.5</v>
      </c>
      <c r="BH358">
        <v>1.9</v>
      </c>
      <c r="BI358">
        <v>1.9</v>
      </c>
      <c r="BJ358">
        <v>0.7</v>
      </c>
      <c r="BK358">
        <v>0.7</v>
      </c>
      <c r="BL358">
        <v>36</v>
      </c>
      <c r="BM358" t="s">
        <v>198</v>
      </c>
      <c r="BN358" t="s">
        <v>199</v>
      </c>
      <c r="BR358">
        <v>0</v>
      </c>
      <c r="BS358">
        <v>0.25</v>
      </c>
      <c r="BT358">
        <v>0.5</v>
      </c>
      <c r="BU358">
        <v>0.75</v>
      </c>
      <c r="BV358">
        <v>0.9</v>
      </c>
    </row>
    <row r="359" spans="1:74" s="4" customFormat="1" x14ac:dyDescent="0.25">
      <c r="A359" t="s">
        <v>75</v>
      </c>
      <c r="B359" t="s">
        <v>74</v>
      </c>
      <c r="C359">
        <v>8</v>
      </c>
      <c r="D359">
        <v>8</v>
      </c>
      <c r="E359">
        <v>81</v>
      </c>
      <c r="F359" t="s">
        <v>200</v>
      </c>
      <c r="G359" t="s">
        <v>200</v>
      </c>
      <c r="H359">
        <v>2009</v>
      </c>
      <c r="I359" t="s">
        <v>78</v>
      </c>
      <c r="J359" t="s">
        <v>79</v>
      </c>
      <c r="K359" t="s">
        <v>80</v>
      </c>
      <c r="L359" s="12">
        <v>81.599999999999994</v>
      </c>
      <c r="M359" t="s">
        <v>219</v>
      </c>
      <c r="N359" s="2">
        <v>20</v>
      </c>
      <c r="O359">
        <v>1.579</v>
      </c>
      <c r="P359">
        <v>1.7110000000000001</v>
      </c>
      <c r="Q359">
        <v>4.8680000000000003</v>
      </c>
      <c r="R359">
        <v>2.3679999999999999</v>
      </c>
      <c r="S359" t="s">
        <v>82</v>
      </c>
      <c r="T359">
        <v>0.65900000000000003</v>
      </c>
      <c r="U359">
        <v>0.95499999999999996</v>
      </c>
      <c r="V359">
        <v>3.4590000000000001</v>
      </c>
      <c r="W359">
        <v>2.4380000000000002</v>
      </c>
      <c r="X359">
        <v>57.9</v>
      </c>
      <c r="Y359">
        <v>25.1</v>
      </c>
      <c r="Z359">
        <v>55.2</v>
      </c>
      <c r="AA359">
        <v>22.5</v>
      </c>
      <c r="AB359" t="s">
        <v>202</v>
      </c>
      <c r="AC359">
        <v>25.5</v>
      </c>
      <c r="AD359">
        <v>13.6</v>
      </c>
      <c r="AE359">
        <v>24.5</v>
      </c>
      <c r="AF359">
        <v>9.4</v>
      </c>
      <c r="AG359" t="s">
        <v>203</v>
      </c>
      <c r="AH359"/>
      <c r="AI359"/>
      <c r="AJ359"/>
      <c r="AK359"/>
      <c r="AL359"/>
      <c r="AM359">
        <v>88</v>
      </c>
      <c r="AN359">
        <v>7.84</v>
      </c>
      <c r="AO359">
        <v>101.94</v>
      </c>
      <c r="AP359">
        <v>10.16</v>
      </c>
      <c r="AQ359">
        <v>27.83</v>
      </c>
      <c r="AR359">
        <v>21.57</v>
      </c>
      <c r="AS359">
        <v>14</v>
      </c>
      <c r="AT359"/>
      <c r="AU359" t="s">
        <v>204</v>
      </c>
      <c r="AV359" t="s">
        <v>205</v>
      </c>
      <c r="AW359" s="7" t="s">
        <v>87</v>
      </c>
      <c r="AX359" t="s">
        <v>88</v>
      </c>
      <c r="AY359" t="s">
        <v>120</v>
      </c>
      <c r="AZ359" t="s">
        <v>156</v>
      </c>
      <c r="BA359" t="s">
        <v>263</v>
      </c>
      <c r="BB359" t="s">
        <v>307</v>
      </c>
      <c r="BC359" t="s">
        <v>307</v>
      </c>
      <c r="BD359">
        <v>78.5</v>
      </c>
      <c r="BE359">
        <v>78.5</v>
      </c>
      <c r="BF359">
        <v>27.8</v>
      </c>
      <c r="BG359">
        <v>27.8</v>
      </c>
      <c r="BH359">
        <v>88</v>
      </c>
      <c r="BI359">
        <v>88</v>
      </c>
      <c r="BJ359">
        <v>52.4</v>
      </c>
      <c r="BK359">
        <v>52.4</v>
      </c>
      <c r="BL359">
        <v>10</v>
      </c>
      <c r="BM359"/>
      <c r="BN359"/>
      <c r="BO359"/>
      <c r="BP359"/>
      <c r="BQ359"/>
      <c r="BR359">
        <v>0</v>
      </c>
      <c r="BS359">
        <v>0.25</v>
      </c>
      <c r="BT359">
        <v>0.5</v>
      </c>
      <c r="BU359">
        <v>0.75</v>
      </c>
      <c r="BV359">
        <v>0.9</v>
      </c>
    </row>
    <row r="360" spans="1:74" s="4" customFormat="1" x14ac:dyDescent="0.25">
      <c r="A360" t="s">
        <v>75</v>
      </c>
      <c r="B360" t="s">
        <v>74</v>
      </c>
      <c r="C360">
        <v>8</v>
      </c>
      <c r="D360">
        <v>8</v>
      </c>
      <c r="E360">
        <v>82</v>
      </c>
      <c r="F360" t="s">
        <v>200</v>
      </c>
      <c r="G360" t="s">
        <v>200</v>
      </c>
      <c r="H360">
        <v>2009</v>
      </c>
      <c r="I360" t="s">
        <v>78</v>
      </c>
      <c r="J360" t="s">
        <v>79</v>
      </c>
      <c r="K360" t="s">
        <v>80</v>
      </c>
      <c r="L360" s="12">
        <v>81.599999999999994</v>
      </c>
      <c r="M360" t="s">
        <v>219</v>
      </c>
      <c r="N360" s="2">
        <v>20</v>
      </c>
      <c r="O360">
        <v>1.579</v>
      </c>
      <c r="P360">
        <v>1.7110000000000001</v>
      </c>
      <c r="Q360">
        <v>4.8680000000000003</v>
      </c>
      <c r="R360">
        <v>2.3679999999999999</v>
      </c>
      <c r="S360" t="s">
        <v>82</v>
      </c>
      <c r="T360">
        <v>0.65900000000000003</v>
      </c>
      <c r="U360">
        <v>0.95499999999999996</v>
      </c>
      <c r="V360">
        <v>3.4590000000000001</v>
      </c>
      <c r="W360">
        <v>2.4380000000000002</v>
      </c>
      <c r="X360">
        <v>57.9</v>
      </c>
      <c r="Y360">
        <v>25.1</v>
      </c>
      <c r="Z360">
        <v>55.2</v>
      </c>
      <c r="AA360">
        <v>22.5</v>
      </c>
      <c r="AB360" t="s">
        <v>202</v>
      </c>
      <c r="AC360">
        <v>25.5</v>
      </c>
      <c r="AD360">
        <v>13.6</v>
      </c>
      <c r="AE360">
        <v>24.5</v>
      </c>
      <c r="AF360">
        <v>9.4</v>
      </c>
      <c r="AG360" t="s">
        <v>203</v>
      </c>
      <c r="AH360"/>
      <c r="AI360"/>
      <c r="AJ360"/>
      <c r="AK360"/>
      <c r="AL360"/>
      <c r="AM360">
        <v>88</v>
      </c>
      <c r="AN360">
        <v>7.84</v>
      </c>
      <c r="AO360">
        <v>101.94</v>
      </c>
      <c r="AP360">
        <v>10.16</v>
      </c>
      <c r="AQ360">
        <v>27.83</v>
      </c>
      <c r="AR360">
        <v>21.57</v>
      </c>
      <c r="AS360">
        <v>14</v>
      </c>
      <c r="AT360"/>
      <c r="AU360" t="s">
        <v>204</v>
      </c>
      <c r="AV360" t="s">
        <v>205</v>
      </c>
      <c r="AW360" s="7" t="s">
        <v>87</v>
      </c>
      <c r="AX360" t="s">
        <v>88</v>
      </c>
      <c r="AY360" t="s">
        <v>120</v>
      </c>
      <c r="AZ360" t="s">
        <v>156</v>
      </c>
      <c r="BA360" t="s">
        <v>263</v>
      </c>
      <c r="BB360" t="s">
        <v>308</v>
      </c>
      <c r="BC360" t="s">
        <v>309</v>
      </c>
      <c r="BD360">
        <v>6.2</v>
      </c>
      <c r="BE360">
        <v>6.2</v>
      </c>
      <c r="BF360">
        <v>1.8</v>
      </c>
      <c r="BG360">
        <v>1.8</v>
      </c>
      <c r="BH360">
        <v>5.2</v>
      </c>
      <c r="BI360">
        <v>5.2</v>
      </c>
      <c r="BJ360">
        <v>2.2999999999999998</v>
      </c>
      <c r="BK360">
        <v>2.2999999999999998</v>
      </c>
      <c r="BL360">
        <v>10</v>
      </c>
      <c r="BM360"/>
      <c r="BN360"/>
      <c r="BO360"/>
      <c r="BP360"/>
      <c r="BQ360"/>
      <c r="BR360">
        <v>0</v>
      </c>
      <c r="BS360">
        <v>0.25</v>
      </c>
      <c r="BT360">
        <v>0.5</v>
      </c>
      <c r="BU360">
        <v>0.75</v>
      </c>
      <c r="BV360">
        <v>0.9</v>
      </c>
    </row>
    <row r="361" spans="1:74" s="7" customFormat="1" x14ac:dyDescent="0.25">
      <c r="A361" t="s">
        <v>75</v>
      </c>
      <c r="B361" t="s">
        <v>74</v>
      </c>
      <c r="C361">
        <v>8</v>
      </c>
      <c r="D361">
        <v>8</v>
      </c>
      <c r="E361">
        <v>87</v>
      </c>
      <c r="F361" t="s">
        <v>200</v>
      </c>
      <c r="G361" t="s">
        <v>200</v>
      </c>
      <c r="H361">
        <v>2009</v>
      </c>
      <c r="I361" t="s">
        <v>78</v>
      </c>
      <c r="J361" t="s">
        <v>79</v>
      </c>
      <c r="K361" t="s">
        <v>80</v>
      </c>
      <c r="L361" s="12">
        <v>71.2</v>
      </c>
      <c r="M361" t="s">
        <v>201</v>
      </c>
      <c r="N361" s="2">
        <v>40</v>
      </c>
      <c r="O361">
        <v>1.0529999999999999</v>
      </c>
      <c r="P361">
        <v>1.0529999999999999</v>
      </c>
      <c r="Q361">
        <v>3.6840000000000002</v>
      </c>
      <c r="R361">
        <v>2.3159999999999998</v>
      </c>
      <c r="S361" t="s">
        <v>82</v>
      </c>
      <c r="T361">
        <v>0.65900000000000003</v>
      </c>
      <c r="U361">
        <v>0.65900000000000003</v>
      </c>
      <c r="V361">
        <v>1.8939999999999999</v>
      </c>
      <c r="W361">
        <v>0.77400000000000002</v>
      </c>
      <c r="X361">
        <v>117.9</v>
      </c>
      <c r="Y361">
        <v>29.7</v>
      </c>
      <c r="Z361">
        <v>106</v>
      </c>
      <c r="AA361">
        <v>29.5</v>
      </c>
      <c r="AB361" t="s">
        <v>202</v>
      </c>
      <c r="AC361">
        <v>45.9</v>
      </c>
      <c r="AD361">
        <v>14.7</v>
      </c>
      <c r="AE361">
        <v>46.2</v>
      </c>
      <c r="AF361">
        <v>10.7</v>
      </c>
      <c r="AG361" t="s">
        <v>203</v>
      </c>
      <c r="AH361"/>
      <c r="AI361"/>
      <c r="AJ361"/>
      <c r="AK361"/>
      <c r="AL361"/>
      <c r="AM361">
        <v>86.84</v>
      </c>
      <c r="AN361">
        <v>9.2899999999999991</v>
      </c>
      <c r="AO361">
        <v>109.19</v>
      </c>
      <c r="AP361">
        <v>14.52</v>
      </c>
      <c r="AQ361">
        <v>36.520000000000003</v>
      </c>
      <c r="AR361">
        <v>15.65</v>
      </c>
      <c r="AS361">
        <v>14</v>
      </c>
      <c r="AT361"/>
      <c r="AU361" t="s">
        <v>204</v>
      </c>
      <c r="AV361" t="s">
        <v>205</v>
      </c>
      <c r="AW361" s="7" t="s">
        <v>87</v>
      </c>
      <c r="AX361" t="s">
        <v>88</v>
      </c>
      <c r="AY361" t="s">
        <v>120</v>
      </c>
      <c r="AZ361" t="s">
        <v>156</v>
      </c>
      <c r="BA361" t="s">
        <v>263</v>
      </c>
      <c r="BB361" t="s">
        <v>307</v>
      </c>
      <c r="BC361" t="s">
        <v>307</v>
      </c>
      <c r="BD361">
        <v>31.2</v>
      </c>
      <c r="BE361">
        <v>31.2</v>
      </c>
      <c r="BF361">
        <v>17.3</v>
      </c>
      <c r="BG361">
        <v>17.3</v>
      </c>
      <c r="BH361">
        <v>34.200000000000003</v>
      </c>
      <c r="BI361">
        <v>34.200000000000003</v>
      </c>
      <c r="BJ361">
        <v>31.2</v>
      </c>
      <c r="BK361">
        <v>31.2</v>
      </c>
      <c r="BL361">
        <v>10</v>
      </c>
      <c r="BM361"/>
      <c r="BN361"/>
      <c r="BO361"/>
      <c r="BP361"/>
      <c r="BQ361"/>
      <c r="BR361">
        <v>0</v>
      </c>
      <c r="BS361">
        <v>0.25</v>
      </c>
      <c r="BT361">
        <v>0.5</v>
      </c>
      <c r="BU361">
        <v>0.75</v>
      </c>
      <c r="BV361">
        <v>0.9</v>
      </c>
    </row>
    <row r="362" spans="1:74" s="7" customFormat="1" x14ac:dyDescent="0.25">
      <c r="A362" t="s">
        <v>75</v>
      </c>
      <c r="B362" t="s">
        <v>74</v>
      </c>
      <c r="C362">
        <v>8</v>
      </c>
      <c r="D362">
        <v>8</v>
      </c>
      <c r="E362">
        <v>88</v>
      </c>
      <c r="F362" t="s">
        <v>200</v>
      </c>
      <c r="G362" t="s">
        <v>200</v>
      </c>
      <c r="H362">
        <v>2009</v>
      </c>
      <c r="I362" t="s">
        <v>78</v>
      </c>
      <c r="J362" t="s">
        <v>79</v>
      </c>
      <c r="K362" t="s">
        <v>80</v>
      </c>
      <c r="L362" s="12">
        <v>71.2</v>
      </c>
      <c r="M362" t="s">
        <v>201</v>
      </c>
      <c r="N362" s="2">
        <v>40</v>
      </c>
      <c r="O362">
        <v>1.0529999999999999</v>
      </c>
      <c r="P362">
        <v>1.0529999999999999</v>
      </c>
      <c r="Q362">
        <v>3.6840000000000002</v>
      </c>
      <c r="R362">
        <v>2.3159999999999998</v>
      </c>
      <c r="S362" t="s">
        <v>82</v>
      </c>
      <c r="T362">
        <v>0.65900000000000003</v>
      </c>
      <c r="U362">
        <v>0.65900000000000003</v>
      </c>
      <c r="V362">
        <v>1.8939999999999999</v>
      </c>
      <c r="W362">
        <v>0.77400000000000002</v>
      </c>
      <c r="X362">
        <v>117.9</v>
      </c>
      <c r="Y362">
        <v>29.7</v>
      </c>
      <c r="Z362">
        <v>106</v>
      </c>
      <c r="AA362">
        <v>29.5</v>
      </c>
      <c r="AB362" t="s">
        <v>202</v>
      </c>
      <c r="AC362">
        <v>45.9</v>
      </c>
      <c r="AD362">
        <v>14.7</v>
      </c>
      <c r="AE362">
        <v>46.2</v>
      </c>
      <c r="AF362">
        <v>10.7</v>
      </c>
      <c r="AG362" t="s">
        <v>203</v>
      </c>
      <c r="AH362"/>
      <c r="AI362"/>
      <c r="AJ362"/>
      <c r="AK362"/>
      <c r="AL362"/>
      <c r="AM362">
        <v>86.84</v>
      </c>
      <c r="AN362">
        <v>9.2899999999999991</v>
      </c>
      <c r="AO362">
        <v>109.19</v>
      </c>
      <c r="AP362">
        <v>14.52</v>
      </c>
      <c r="AQ362">
        <v>36.520000000000003</v>
      </c>
      <c r="AR362">
        <v>15.65</v>
      </c>
      <c r="AS362">
        <v>14</v>
      </c>
      <c r="AT362"/>
      <c r="AU362" t="s">
        <v>204</v>
      </c>
      <c r="AV362" t="s">
        <v>205</v>
      </c>
      <c r="AW362" s="7" t="s">
        <v>87</v>
      </c>
      <c r="AX362" t="s">
        <v>88</v>
      </c>
      <c r="AY362" t="s">
        <v>120</v>
      </c>
      <c r="AZ362" t="s">
        <v>156</v>
      </c>
      <c r="BA362" t="s">
        <v>263</v>
      </c>
      <c r="BB362" t="s">
        <v>308</v>
      </c>
      <c r="BC362" t="s">
        <v>309</v>
      </c>
      <c r="BD362">
        <v>4.2</v>
      </c>
      <c r="BE362">
        <v>4.2</v>
      </c>
      <c r="BF362">
        <v>2.4</v>
      </c>
      <c r="BG362">
        <v>2.4</v>
      </c>
      <c r="BH362">
        <v>3</v>
      </c>
      <c r="BI362">
        <v>3</v>
      </c>
      <c r="BJ362">
        <v>1.4</v>
      </c>
      <c r="BK362">
        <v>1.4</v>
      </c>
      <c r="BL362">
        <v>10</v>
      </c>
      <c r="BM362"/>
      <c r="BN362"/>
      <c r="BO362"/>
      <c r="BP362"/>
      <c r="BQ362"/>
      <c r="BR362">
        <v>0</v>
      </c>
      <c r="BS362">
        <v>0.25</v>
      </c>
      <c r="BT362">
        <v>0.5</v>
      </c>
      <c r="BU362">
        <v>0.75</v>
      </c>
      <c r="BV362">
        <v>0.9</v>
      </c>
    </row>
    <row r="363" spans="1:74" s="7" customFormat="1" x14ac:dyDescent="0.25">
      <c r="A363" s="7" t="s">
        <v>74</v>
      </c>
      <c r="B363" s="7" t="s">
        <v>75</v>
      </c>
      <c r="C363" s="7">
        <v>11</v>
      </c>
      <c r="D363" s="7">
        <v>11</v>
      </c>
      <c r="E363">
        <v>383</v>
      </c>
      <c r="F363" s="7" t="s">
        <v>350</v>
      </c>
      <c r="G363" s="7" t="s">
        <v>351</v>
      </c>
      <c r="H363" s="7">
        <v>2010</v>
      </c>
      <c r="I363" s="7" t="s">
        <v>78</v>
      </c>
      <c r="J363" s="7" t="s">
        <v>79</v>
      </c>
      <c r="K363" s="7" t="s">
        <v>80</v>
      </c>
      <c r="L363" s="7">
        <v>71.900000000000006</v>
      </c>
      <c r="M363" s="7" t="s">
        <v>147</v>
      </c>
      <c r="N363" s="9">
        <v>50</v>
      </c>
      <c r="O363" s="9"/>
      <c r="P363" s="9"/>
      <c r="Q363" s="9"/>
      <c r="R363" s="9"/>
      <c r="S363" s="7" t="s">
        <v>116</v>
      </c>
      <c r="T363" t="s">
        <v>85</v>
      </c>
      <c r="V363" s="7">
        <v>16.100000000000001</v>
      </c>
      <c r="W363" s="7">
        <v>1.8</v>
      </c>
      <c r="AJ363" s="7" t="s">
        <v>352</v>
      </c>
      <c r="AL363" s="7" t="s">
        <v>353</v>
      </c>
      <c r="AS363" s="7" t="s">
        <v>85</v>
      </c>
      <c r="AU363" s="7" t="s">
        <v>354</v>
      </c>
      <c r="AV363" s="7" t="s">
        <v>355</v>
      </c>
      <c r="AW363" t="s">
        <v>105</v>
      </c>
      <c r="AX363" s="20"/>
      <c r="AY363" t="s">
        <v>120</v>
      </c>
      <c r="AZ363" t="s">
        <v>156</v>
      </c>
      <c r="BA363" t="s">
        <v>263</v>
      </c>
      <c r="BB363" s="7" t="s">
        <v>356</v>
      </c>
      <c r="BC363" s="7" t="s">
        <v>309</v>
      </c>
      <c r="BD363" s="7">
        <v>2</v>
      </c>
      <c r="BE363" s="7">
        <v>2</v>
      </c>
      <c r="BF363" s="7">
        <v>0.7</v>
      </c>
      <c r="BG363" s="7">
        <v>0.7</v>
      </c>
      <c r="BH363" s="7">
        <v>1.9</v>
      </c>
      <c r="BI363" s="7">
        <v>1.9</v>
      </c>
      <c r="BJ363" s="7">
        <v>1</v>
      </c>
      <c r="BK363" s="7">
        <v>1</v>
      </c>
      <c r="BL363" s="7">
        <v>16</v>
      </c>
      <c r="BM363" s="7" t="s">
        <v>357</v>
      </c>
      <c r="BO363" s="7" t="s">
        <v>358</v>
      </c>
      <c r="BR363">
        <v>0</v>
      </c>
      <c r="BS363">
        <v>0.25</v>
      </c>
      <c r="BT363">
        <v>0.5</v>
      </c>
      <c r="BU363">
        <v>0.75</v>
      </c>
      <c r="BV363">
        <v>0.9</v>
      </c>
    </row>
    <row r="364" spans="1:74" s="7" customFormat="1" x14ac:dyDescent="0.25">
      <c r="A364" t="s">
        <v>74</v>
      </c>
      <c r="B364" t="s">
        <v>75</v>
      </c>
      <c r="C364">
        <v>17</v>
      </c>
      <c r="D364">
        <v>17</v>
      </c>
      <c r="E364">
        <v>441</v>
      </c>
      <c r="F364" t="s">
        <v>321</v>
      </c>
      <c r="G364" t="s">
        <v>322</v>
      </c>
      <c r="H364">
        <v>2017</v>
      </c>
      <c r="I364" t="s">
        <v>78</v>
      </c>
      <c r="J364" t="s">
        <v>79</v>
      </c>
      <c r="K364" t="s">
        <v>80</v>
      </c>
      <c r="L364">
        <v>71.099999999999994</v>
      </c>
      <c r="M364" t="s">
        <v>147</v>
      </c>
      <c r="N364" t="s">
        <v>85</v>
      </c>
      <c r="O364" s="2"/>
      <c r="P364" s="2"/>
      <c r="Q364" s="2"/>
      <c r="R364" s="2"/>
      <c r="S364" t="s">
        <v>82</v>
      </c>
      <c r="T364" t="s">
        <v>85</v>
      </c>
      <c r="U364"/>
      <c r="V364" t="s">
        <v>85</v>
      </c>
      <c r="W364"/>
      <c r="X364"/>
      <c r="Y364"/>
      <c r="Z364"/>
      <c r="AA364"/>
      <c r="AB364"/>
      <c r="AC364"/>
      <c r="AD364"/>
      <c r="AE364"/>
      <c r="AF364"/>
      <c r="AG364"/>
      <c r="AH364"/>
      <c r="AI364"/>
      <c r="AJ364"/>
      <c r="AK364"/>
      <c r="AL364"/>
      <c r="AM364"/>
      <c r="AN364"/>
      <c r="AO364"/>
      <c r="AP364"/>
      <c r="AQ364"/>
      <c r="AR364"/>
      <c r="AS364">
        <v>20</v>
      </c>
      <c r="AT364"/>
      <c r="AU364" t="s">
        <v>323</v>
      </c>
      <c r="AV364" t="s">
        <v>324</v>
      </c>
      <c r="AW364" s="20"/>
      <c r="AX364" t="s">
        <v>88</v>
      </c>
      <c r="AY364" t="s">
        <v>89</v>
      </c>
      <c r="AZ364" t="s">
        <v>156</v>
      </c>
      <c r="BA364" t="s">
        <v>263</v>
      </c>
      <c r="BB364" t="s">
        <v>500</v>
      </c>
      <c r="BC364" t="s">
        <v>500</v>
      </c>
      <c r="BD364">
        <v>1.5</v>
      </c>
      <c r="BE364">
        <v>1.5</v>
      </c>
      <c r="BF364">
        <v>0.8</v>
      </c>
      <c r="BG364">
        <v>0.8</v>
      </c>
      <c r="BH364">
        <v>1.5</v>
      </c>
      <c r="BI364">
        <v>1.5</v>
      </c>
      <c r="BJ364">
        <v>1.2</v>
      </c>
      <c r="BK364">
        <v>1.2</v>
      </c>
      <c r="BL364">
        <v>23</v>
      </c>
      <c r="BM364"/>
      <c r="BN364"/>
      <c r="BO364"/>
      <c r="BP364"/>
      <c r="BQ364"/>
      <c r="BR364">
        <v>0</v>
      </c>
      <c r="BS364">
        <v>0.25</v>
      </c>
      <c r="BT364">
        <v>0.5</v>
      </c>
      <c r="BU364">
        <v>0.75</v>
      </c>
      <c r="BV364">
        <v>0.9</v>
      </c>
    </row>
    <row r="365" spans="1:74" s="7" customFormat="1" x14ac:dyDescent="0.25">
      <c r="A365" t="s">
        <v>74</v>
      </c>
      <c r="B365" t="s">
        <v>75</v>
      </c>
      <c r="C365">
        <v>17</v>
      </c>
      <c r="D365">
        <v>17</v>
      </c>
      <c r="E365">
        <v>442</v>
      </c>
      <c r="F365" t="s">
        <v>321</v>
      </c>
      <c r="G365" t="s">
        <v>322</v>
      </c>
      <c r="H365">
        <v>2017</v>
      </c>
      <c r="I365" t="s">
        <v>78</v>
      </c>
      <c r="J365" t="s">
        <v>79</v>
      </c>
      <c r="K365" t="s">
        <v>80</v>
      </c>
      <c r="L365">
        <v>71.099999999999994</v>
      </c>
      <c r="M365" t="s">
        <v>147</v>
      </c>
      <c r="N365" t="s">
        <v>85</v>
      </c>
      <c r="O365" s="2"/>
      <c r="P365" s="2"/>
      <c r="Q365" s="2"/>
      <c r="R365" s="2"/>
      <c r="S365" t="s">
        <v>82</v>
      </c>
      <c r="T365" t="s">
        <v>85</v>
      </c>
      <c r="U365"/>
      <c r="V365" t="s">
        <v>85</v>
      </c>
      <c r="W365"/>
      <c r="X365"/>
      <c r="Y365"/>
      <c r="Z365"/>
      <c r="AA365"/>
      <c r="AB365"/>
      <c r="AC365"/>
      <c r="AD365"/>
      <c r="AE365"/>
      <c r="AF365"/>
      <c r="AG365"/>
      <c r="AH365"/>
      <c r="AI365"/>
      <c r="AJ365"/>
      <c r="AK365"/>
      <c r="AL365"/>
      <c r="AM365"/>
      <c r="AN365"/>
      <c r="AO365"/>
      <c r="AP365"/>
      <c r="AQ365"/>
      <c r="AR365"/>
      <c r="AS365">
        <v>20</v>
      </c>
      <c r="AT365"/>
      <c r="AU365" t="s">
        <v>323</v>
      </c>
      <c r="AV365" t="s">
        <v>324</v>
      </c>
      <c r="AW365" s="20"/>
      <c r="AX365" t="s">
        <v>88</v>
      </c>
      <c r="AY365" t="s">
        <v>89</v>
      </c>
      <c r="AZ365" t="s">
        <v>156</v>
      </c>
      <c r="BA365" t="s">
        <v>263</v>
      </c>
      <c r="BB365" t="s">
        <v>501</v>
      </c>
      <c r="BC365" t="s">
        <v>501</v>
      </c>
      <c r="BD365">
        <v>1.8</v>
      </c>
      <c r="BE365">
        <v>1.8</v>
      </c>
      <c r="BF365">
        <v>0.9</v>
      </c>
      <c r="BG365">
        <v>0.9</v>
      </c>
      <c r="BH365">
        <v>1.6</v>
      </c>
      <c r="BI365">
        <v>1.6</v>
      </c>
      <c r="BJ365">
        <v>0.8</v>
      </c>
      <c r="BK365">
        <v>0.8</v>
      </c>
      <c r="BL365">
        <v>23</v>
      </c>
      <c r="BM365"/>
      <c r="BN365"/>
      <c r="BO365"/>
      <c r="BP365"/>
      <c r="BQ365"/>
      <c r="BR365">
        <v>0</v>
      </c>
      <c r="BS365">
        <v>0.25</v>
      </c>
      <c r="BT365">
        <v>0.5</v>
      </c>
      <c r="BU365">
        <v>0.75</v>
      </c>
      <c r="BV365">
        <v>0.9</v>
      </c>
    </row>
    <row r="366" spans="1:74" s="7" customFormat="1" x14ac:dyDescent="0.25">
      <c r="A366" t="s">
        <v>74</v>
      </c>
      <c r="B366" t="s">
        <v>75</v>
      </c>
      <c r="C366">
        <v>17</v>
      </c>
      <c r="D366">
        <v>17</v>
      </c>
      <c r="E366">
        <v>444</v>
      </c>
      <c r="F366" t="s">
        <v>321</v>
      </c>
      <c r="G366" t="s">
        <v>322</v>
      </c>
      <c r="H366">
        <v>2017</v>
      </c>
      <c r="I366" t="s">
        <v>78</v>
      </c>
      <c r="J366" t="s">
        <v>79</v>
      </c>
      <c r="K366" t="s">
        <v>80</v>
      </c>
      <c r="L366">
        <v>71.099999999999994</v>
      </c>
      <c r="M366" t="s">
        <v>147</v>
      </c>
      <c r="N366" t="s">
        <v>85</v>
      </c>
      <c r="O366" s="2"/>
      <c r="P366" s="2"/>
      <c r="Q366" s="2"/>
      <c r="R366" s="2"/>
      <c r="S366" t="s">
        <v>82</v>
      </c>
      <c r="T366" t="s">
        <v>85</v>
      </c>
      <c r="U366"/>
      <c r="V366" t="s">
        <v>85</v>
      </c>
      <c r="W366"/>
      <c r="X366"/>
      <c r="Y366"/>
      <c r="Z366"/>
      <c r="AA366"/>
      <c r="AB366"/>
      <c r="AC366"/>
      <c r="AD366"/>
      <c r="AE366"/>
      <c r="AF366"/>
      <c r="AG366"/>
      <c r="AH366"/>
      <c r="AI366"/>
      <c r="AJ366"/>
      <c r="AK366"/>
      <c r="AL366"/>
      <c r="AM366"/>
      <c r="AN366"/>
      <c r="AO366"/>
      <c r="AP366"/>
      <c r="AQ366"/>
      <c r="AR366"/>
      <c r="AS366">
        <v>20</v>
      </c>
      <c r="AT366"/>
      <c r="AU366" t="s">
        <v>323</v>
      </c>
      <c r="AV366" t="s">
        <v>324</v>
      </c>
      <c r="AW366" s="20"/>
      <c r="AX366" t="s">
        <v>88</v>
      </c>
      <c r="AY366" t="s">
        <v>89</v>
      </c>
      <c r="AZ366" t="s">
        <v>156</v>
      </c>
      <c r="BA366" t="s">
        <v>263</v>
      </c>
      <c r="BB366" t="s">
        <v>326</v>
      </c>
      <c r="BC366" t="s">
        <v>309</v>
      </c>
      <c r="BD366">
        <v>2.9</v>
      </c>
      <c r="BE366">
        <v>2.9</v>
      </c>
      <c r="BF366">
        <v>2.6</v>
      </c>
      <c r="BG366">
        <v>2.6</v>
      </c>
      <c r="BH366">
        <v>2.9</v>
      </c>
      <c r="BI366">
        <v>2.9</v>
      </c>
      <c r="BJ366">
        <v>3.8</v>
      </c>
      <c r="BK366">
        <v>3.8</v>
      </c>
      <c r="BL366">
        <v>23</v>
      </c>
      <c r="BM366"/>
      <c r="BN366"/>
      <c r="BO366" t="s">
        <v>763</v>
      </c>
      <c r="BP366"/>
      <c r="BQ366"/>
      <c r="BR366">
        <v>0</v>
      </c>
      <c r="BS366">
        <v>0.25</v>
      </c>
      <c r="BT366">
        <v>0.5</v>
      </c>
      <c r="BU366">
        <v>0.75</v>
      </c>
      <c r="BV366">
        <v>0.9</v>
      </c>
    </row>
    <row r="367" spans="1:74" x14ac:dyDescent="0.25">
      <c r="A367" t="s">
        <v>74</v>
      </c>
      <c r="B367" t="s">
        <v>75</v>
      </c>
      <c r="C367">
        <v>17</v>
      </c>
      <c r="D367">
        <v>17</v>
      </c>
      <c r="E367">
        <v>445</v>
      </c>
      <c r="F367" t="s">
        <v>321</v>
      </c>
      <c r="G367" t="s">
        <v>322</v>
      </c>
      <c r="H367">
        <v>2017</v>
      </c>
      <c r="I367" t="s">
        <v>78</v>
      </c>
      <c r="J367" t="s">
        <v>79</v>
      </c>
      <c r="K367" t="s">
        <v>80</v>
      </c>
      <c r="L367">
        <v>71.099999999999994</v>
      </c>
      <c r="M367" t="s">
        <v>147</v>
      </c>
      <c r="N367" t="s">
        <v>85</v>
      </c>
      <c r="O367" s="2"/>
      <c r="P367" s="2"/>
      <c r="Q367" s="2"/>
      <c r="R367" s="2"/>
      <c r="S367" t="s">
        <v>82</v>
      </c>
      <c r="T367" t="s">
        <v>85</v>
      </c>
      <c r="V367" t="s">
        <v>85</v>
      </c>
      <c r="AS367">
        <v>20</v>
      </c>
      <c r="AU367" t="s">
        <v>323</v>
      </c>
      <c r="AV367" t="s">
        <v>324</v>
      </c>
      <c r="AW367" s="20"/>
      <c r="AX367" t="s">
        <v>88</v>
      </c>
      <c r="AY367" t="s">
        <v>89</v>
      </c>
      <c r="AZ367" t="s">
        <v>156</v>
      </c>
      <c r="BA367" t="s">
        <v>263</v>
      </c>
      <c r="BB367" t="s">
        <v>327</v>
      </c>
      <c r="BC367" t="s">
        <v>328</v>
      </c>
      <c r="BD367">
        <v>2.1</v>
      </c>
      <c r="BE367">
        <v>2.1</v>
      </c>
      <c r="BF367">
        <v>1.8</v>
      </c>
      <c r="BG367">
        <v>1.8</v>
      </c>
      <c r="BH367">
        <v>2.5</v>
      </c>
      <c r="BI367">
        <v>2.5</v>
      </c>
      <c r="BJ367">
        <v>1.4</v>
      </c>
      <c r="BK367">
        <v>1.4</v>
      </c>
      <c r="BL367">
        <v>23</v>
      </c>
      <c r="BO367" t="s">
        <v>763</v>
      </c>
      <c r="BR367">
        <v>0</v>
      </c>
      <c r="BS367">
        <v>0.25</v>
      </c>
      <c r="BT367">
        <v>0.5</v>
      </c>
      <c r="BU367">
        <v>0.75</v>
      </c>
      <c r="BV367">
        <v>0.9</v>
      </c>
    </row>
    <row r="368" spans="1:74" x14ac:dyDescent="0.25">
      <c r="A368" t="s">
        <v>74</v>
      </c>
      <c r="B368" t="s">
        <v>75</v>
      </c>
      <c r="C368">
        <v>17</v>
      </c>
      <c r="D368">
        <v>17</v>
      </c>
      <c r="E368">
        <v>449</v>
      </c>
      <c r="F368" t="s">
        <v>321</v>
      </c>
      <c r="G368" t="s">
        <v>322</v>
      </c>
      <c r="H368">
        <v>2017</v>
      </c>
      <c r="I368" t="s">
        <v>78</v>
      </c>
      <c r="J368" t="s">
        <v>79</v>
      </c>
      <c r="K368" t="s">
        <v>80</v>
      </c>
      <c r="L368">
        <v>71.099999999999994</v>
      </c>
      <c r="M368" t="s">
        <v>147</v>
      </c>
      <c r="N368" t="s">
        <v>85</v>
      </c>
      <c r="O368" s="2"/>
      <c r="P368" s="2"/>
      <c r="Q368" s="2"/>
      <c r="R368" s="2"/>
      <c r="S368" t="s">
        <v>82</v>
      </c>
      <c r="T368" t="s">
        <v>85</v>
      </c>
      <c r="V368" t="s">
        <v>85</v>
      </c>
      <c r="AS368">
        <v>20</v>
      </c>
      <c r="AU368" t="s">
        <v>323</v>
      </c>
      <c r="AV368" t="s">
        <v>324</v>
      </c>
      <c r="AW368" s="20"/>
      <c r="AX368" t="s">
        <v>88</v>
      </c>
      <c r="AY368" t="s">
        <v>89</v>
      </c>
      <c r="AZ368" t="s">
        <v>156</v>
      </c>
      <c r="BA368" t="s">
        <v>263</v>
      </c>
      <c r="BB368" t="s">
        <v>504</v>
      </c>
      <c r="BC368" t="s">
        <v>504</v>
      </c>
      <c r="BD368">
        <v>3.2</v>
      </c>
      <c r="BE368">
        <v>3.2</v>
      </c>
      <c r="BF368">
        <v>3.8</v>
      </c>
      <c r="BG368">
        <v>3.8</v>
      </c>
      <c r="BH368">
        <v>2</v>
      </c>
      <c r="BI368">
        <v>2</v>
      </c>
      <c r="BJ368">
        <v>2.8</v>
      </c>
      <c r="BK368">
        <v>2.8</v>
      </c>
      <c r="BL368">
        <v>23</v>
      </c>
      <c r="BR368">
        <v>0</v>
      </c>
      <c r="BS368">
        <v>0.25</v>
      </c>
      <c r="BT368">
        <v>0.5</v>
      </c>
      <c r="BU368">
        <v>0.75</v>
      </c>
      <c r="BV368">
        <v>0.9</v>
      </c>
    </row>
    <row r="369" spans="1:74" x14ac:dyDescent="0.25">
      <c r="A369" t="s">
        <v>74</v>
      </c>
      <c r="B369" t="s">
        <v>75</v>
      </c>
      <c r="C369">
        <v>17</v>
      </c>
      <c r="D369">
        <v>17</v>
      </c>
      <c r="E369">
        <v>451</v>
      </c>
      <c r="F369" t="s">
        <v>321</v>
      </c>
      <c r="G369" t="s">
        <v>322</v>
      </c>
      <c r="H369">
        <v>2017</v>
      </c>
      <c r="I369" t="s">
        <v>78</v>
      </c>
      <c r="J369" t="s">
        <v>79</v>
      </c>
      <c r="K369" t="s">
        <v>80</v>
      </c>
      <c r="L369">
        <v>71.099999999999994</v>
      </c>
      <c r="M369" t="s">
        <v>147</v>
      </c>
      <c r="N369" t="s">
        <v>85</v>
      </c>
      <c r="O369" s="2"/>
      <c r="P369" s="2"/>
      <c r="Q369" s="2"/>
      <c r="R369" s="2"/>
      <c r="S369" t="s">
        <v>82</v>
      </c>
      <c r="T369" t="s">
        <v>85</v>
      </c>
      <c r="V369" t="s">
        <v>85</v>
      </c>
      <c r="AS369">
        <v>20</v>
      </c>
      <c r="AU369" t="s">
        <v>323</v>
      </c>
      <c r="AV369" t="s">
        <v>324</v>
      </c>
      <c r="AW369" s="20"/>
      <c r="AX369" t="s">
        <v>88</v>
      </c>
      <c r="AY369" t="s">
        <v>89</v>
      </c>
      <c r="AZ369" t="s">
        <v>156</v>
      </c>
      <c r="BA369" t="s">
        <v>263</v>
      </c>
      <c r="BB369" t="s">
        <v>506</v>
      </c>
      <c r="BC369" t="s">
        <v>506</v>
      </c>
      <c r="BD369">
        <v>2.5</v>
      </c>
      <c r="BE369">
        <v>2.5</v>
      </c>
      <c r="BF369">
        <v>1.6</v>
      </c>
      <c r="BG369">
        <v>1.6</v>
      </c>
      <c r="BH369">
        <v>2.5</v>
      </c>
      <c r="BI369">
        <v>2.5</v>
      </c>
      <c r="BJ369">
        <v>2.4</v>
      </c>
      <c r="BK369">
        <v>2.4</v>
      </c>
      <c r="BL369">
        <v>23</v>
      </c>
      <c r="BR369">
        <v>0</v>
      </c>
      <c r="BS369">
        <v>0.25</v>
      </c>
      <c r="BT369">
        <v>0.5</v>
      </c>
      <c r="BU369">
        <v>0.75</v>
      </c>
      <c r="BV369">
        <v>0.9</v>
      </c>
    </row>
    <row r="370" spans="1:74" x14ac:dyDescent="0.25">
      <c r="A370" t="s">
        <v>74</v>
      </c>
      <c r="B370" t="s">
        <v>75</v>
      </c>
      <c r="C370">
        <v>17</v>
      </c>
      <c r="D370">
        <v>17</v>
      </c>
      <c r="E370">
        <v>453</v>
      </c>
      <c r="F370" t="s">
        <v>321</v>
      </c>
      <c r="G370" t="s">
        <v>322</v>
      </c>
      <c r="H370">
        <v>2017</v>
      </c>
      <c r="I370" t="s">
        <v>78</v>
      </c>
      <c r="J370" t="s">
        <v>79</v>
      </c>
      <c r="K370" t="s">
        <v>80</v>
      </c>
      <c r="L370">
        <v>71.099999999999994</v>
      </c>
      <c r="M370" t="s">
        <v>147</v>
      </c>
      <c r="N370" t="s">
        <v>85</v>
      </c>
      <c r="O370" s="2"/>
      <c r="P370" s="2"/>
      <c r="Q370" s="2"/>
      <c r="R370" s="2"/>
      <c r="S370" t="s">
        <v>82</v>
      </c>
      <c r="T370" t="s">
        <v>85</v>
      </c>
      <c r="V370" t="s">
        <v>85</v>
      </c>
      <c r="AS370">
        <v>20</v>
      </c>
      <c r="AU370" t="s">
        <v>323</v>
      </c>
      <c r="AV370" t="s">
        <v>324</v>
      </c>
      <c r="AW370" s="20"/>
      <c r="AX370" t="s">
        <v>88</v>
      </c>
      <c r="AY370" t="s">
        <v>89</v>
      </c>
      <c r="AZ370" t="s">
        <v>156</v>
      </c>
      <c r="BA370" t="s">
        <v>263</v>
      </c>
      <c r="BB370" t="s">
        <v>508</v>
      </c>
      <c r="BC370" t="s">
        <v>508</v>
      </c>
      <c r="BD370">
        <v>2.4</v>
      </c>
      <c r="BE370">
        <v>2.4</v>
      </c>
      <c r="BF370">
        <v>1.3</v>
      </c>
      <c r="BG370">
        <v>1.3</v>
      </c>
      <c r="BH370">
        <v>2.4</v>
      </c>
      <c r="BI370">
        <v>2.4</v>
      </c>
      <c r="BJ370">
        <v>2</v>
      </c>
      <c r="BK370">
        <v>2</v>
      </c>
      <c r="BL370">
        <v>23</v>
      </c>
      <c r="BR370">
        <v>0</v>
      </c>
      <c r="BS370">
        <v>0.25</v>
      </c>
      <c r="BT370">
        <v>0.5</v>
      </c>
      <c r="BU370">
        <v>0.75</v>
      </c>
      <c r="BV370">
        <v>0.9</v>
      </c>
    </row>
    <row r="371" spans="1:74" x14ac:dyDescent="0.25">
      <c r="A371" t="s">
        <v>74</v>
      </c>
      <c r="B371" t="s">
        <v>75</v>
      </c>
      <c r="C371">
        <v>17</v>
      </c>
      <c r="D371">
        <v>17</v>
      </c>
      <c r="E371">
        <v>455</v>
      </c>
      <c r="F371" t="s">
        <v>321</v>
      </c>
      <c r="G371" t="s">
        <v>322</v>
      </c>
      <c r="H371">
        <v>2017</v>
      </c>
      <c r="I371" t="s">
        <v>78</v>
      </c>
      <c r="J371" t="s">
        <v>79</v>
      </c>
      <c r="K371" t="s">
        <v>80</v>
      </c>
      <c r="L371">
        <v>71.099999999999994</v>
      </c>
      <c r="M371" t="s">
        <v>147</v>
      </c>
      <c r="N371" t="s">
        <v>85</v>
      </c>
      <c r="O371" s="2"/>
      <c r="P371" s="2"/>
      <c r="Q371" s="2"/>
      <c r="R371" s="2"/>
      <c r="S371" t="s">
        <v>82</v>
      </c>
      <c r="T371" t="s">
        <v>85</v>
      </c>
      <c r="V371" t="s">
        <v>85</v>
      </c>
      <c r="AS371">
        <v>20</v>
      </c>
      <c r="AU371" t="s">
        <v>323</v>
      </c>
      <c r="AV371" t="s">
        <v>324</v>
      </c>
      <c r="AW371" s="20"/>
      <c r="AX371" t="s">
        <v>88</v>
      </c>
      <c r="AY371" t="s">
        <v>89</v>
      </c>
      <c r="AZ371" t="s">
        <v>156</v>
      </c>
      <c r="BA371" t="s">
        <v>263</v>
      </c>
      <c r="BB371" t="s">
        <v>510</v>
      </c>
      <c r="BC371" t="s">
        <v>510</v>
      </c>
      <c r="BD371">
        <v>2.1</v>
      </c>
      <c r="BE371">
        <v>2.1</v>
      </c>
      <c r="BF371">
        <v>0.7</v>
      </c>
      <c r="BG371">
        <v>0.7</v>
      </c>
      <c r="BH371">
        <v>2.1</v>
      </c>
      <c r="BI371">
        <v>2.1</v>
      </c>
      <c r="BJ371">
        <v>1.1000000000000001</v>
      </c>
      <c r="BK371">
        <v>1.1000000000000001</v>
      </c>
      <c r="BL371">
        <v>23</v>
      </c>
      <c r="BR371">
        <v>0</v>
      </c>
      <c r="BS371">
        <v>0.25</v>
      </c>
      <c r="BT371">
        <v>0.5</v>
      </c>
      <c r="BU371">
        <v>0.75</v>
      </c>
      <c r="BV371">
        <v>0.9</v>
      </c>
    </row>
    <row r="372" spans="1:74" x14ac:dyDescent="0.25">
      <c r="A372" t="s">
        <v>74</v>
      </c>
      <c r="B372" t="s">
        <v>75</v>
      </c>
      <c r="C372">
        <v>19</v>
      </c>
      <c r="D372">
        <v>19</v>
      </c>
      <c r="E372">
        <v>470</v>
      </c>
      <c r="F372" t="s">
        <v>145</v>
      </c>
      <c r="G372" t="s">
        <v>146</v>
      </c>
      <c r="H372">
        <v>2019</v>
      </c>
      <c r="I372" t="s">
        <v>78</v>
      </c>
      <c r="J372" t="s">
        <v>79</v>
      </c>
      <c r="K372" t="s">
        <v>80</v>
      </c>
      <c r="L372">
        <v>71</v>
      </c>
      <c r="M372" t="s">
        <v>147</v>
      </c>
      <c r="N372" s="2">
        <v>60</v>
      </c>
      <c r="O372" s="2"/>
      <c r="P372" s="2"/>
      <c r="Q372" s="2"/>
      <c r="R372" s="2"/>
      <c r="S372" s="7" t="s">
        <v>116</v>
      </c>
      <c r="T372">
        <v>8.42</v>
      </c>
      <c r="U372">
        <v>2.42</v>
      </c>
      <c r="V372">
        <v>19.579999999999998</v>
      </c>
      <c r="W372">
        <v>9</v>
      </c>
      <c r="AH372">
        <v>422.08</v>
      </c>
      <c r="AI372">
        <v>133.16999999999999</v>
      </c>
      <c r="AJ372">
        <v>354.83</v>
      </c>
      <c r="AK372">
        <v>116.33</v>
      </c>
      <c r="AL372" t="s">
        <v>148</v>
      </c>
      <c r="AS372">
        <v>4.47</v>
      </c>
      <c r="AT372">
        <v>3.99</v>
      </c>
      <c r="AU372" t="s">
        <v>85</v>
      </c>
      <c r="AV372" t="s">
        <v>118</v>
      </c>
      <c r="AW372" t="s">
        <v>105</v>
      </c>
      <c r="AX372" t="s">
        <v>119</v>
      </c>
      <c r="AY372" t="s">
        <v>120</v>
      </c>
      <c r="AZ372" t="s">
        <v>156</v>
      </c>
      <c r="BA372" t="s">
        <v>263</v>
      </c>
      <c r="BB372" t="s">
        <v>334</v>
      </c>
      <c r="BC372" t="s">
        <v>335</v>
      </c>
      <c r="BD372">
        <v>4.53</v>
      </c>
      <c r="BE372">
        <v>4.53</v>
      </c>
      <c r="BF372">
        <v>1.19</v>
      </c>
      <c r="BG372">
        <v>1.19</v>
      </c>
      <c r="BH372">
        <v>4.82</v>
      </c>
      <c r="BI372">
        <v>4.82</v>
      </c>
      <c r="BJ372">
        <v>1.74</v>
      </c>
      <c r="BK372">
        <v>1.74</v>
      </c>
      <c r="BL372">
        <v>12</v>
      </c>
      <c r="BR372">
        <v>0</v>
      </c>
      <c r="BS372">
        <v>0.25</v>
      </c>
      <c r="BT372">
        <v>0.5</v>
      </c>
      <c r="BU372">
        <v>0.75</v>
      </c>
      <c r="BV372">
        <v>0.9</v>
      </c>
    </row>
    <row r="373" spans="1:74" x14ac:dyDescent="0.25">
      <c r="A373" t="s">
        <v>74</v>
      </c>
      <c r="B373" t="s">
        <v>75</v>
      </c>
      <c r="C373">
        <v>19</v>
      </c>
      <c r="D373">
        <v>19</v>
      </c>
      <c r="E373">
        <v>471</v>
      </c>
      <c r="F373" t="s">
        <v>145</v>
      </c>
      <c r="G373" t="s">
        <v>146</v>
      </c>
      <c r="H373">
        <v>2019</v>
      </c>
      <c r="I373" t="s">
        <v>78</v>
      </c>
      <c r="J373" t="s">
        <v>79</v>
      </c>
      <c r="K373" t="s">
        <v>80</v>
      </c>
      <c r="L373">
        <v>71</v>
      </c>
      <c r="M373" t="s">
        <v>147</v>
      </c>
      <c r="N373" s="2">
        <v>60</v>
      </c>
      <c r="O373" s="2"/>
      <c r="P373" s="2"/>
      <c r="Q373" s="2"/>
      <c r="R373" s="2"/>
      <c r="S373" s="7" t="s">
        <v>116</v>
      </c>
      <c r="T373">
        <v>8.42</v>
      </c>
      <c r="U373">
        <v>2.42</v>
      </c>
      <c r="V373">
        <v>19.579999999999998</v>
      </c>
      <c r="W373">
        <v>9</v>
      </c>
      <c r="AH373">
        <v>422.08</v>
      </c>
      <c r="AI373">
        <v>133.16999999999999</v>
      </c>
      <c r="AJ373">
        <v>354.83</v>
      </c>
      <c r="AK373">
        <v>116.33</v>
      </c>
      <c r="AL373" t="s">
        <v>148</v>
      </c>
      <c r="AS373">
        <v>4.47</v>
      </c>
      <c r="AT373">
        <v>3.99</v>
      </c>
      <c r="AU373" t="s">
        <v>85</v>
      </c>
      <c r="AV373" t="s">
        <v>118</v>
      </c>
      <c r="AW373" t="s">
        <v>105</v>
      </c>
      <c r="AX373" t="s">
        <v>119</v>
      </c>
      <c r="AY373" t="s">
        <v>120</v>
      </c>
      <c r="AZ373" t="s">
        <v>156</v>
      </c>
      <c r="BA373" t="s">
        <v>263</v>
      </c>
      <c r="BB373" t="s">
        <v>336</v>
      </c>
      <c r="BC373" t="s">
        <v>309</v>
      </c>
      <c r="BD373">
        <v>2.2999999999999998</v>
      </c>
      <c r="BE373">
        <v>2.2999999999999998</v>
      </c>
      <c r="BF373">
        <v>0.68</v>
      </c>
      <c r="BG373">
        <v>0.68</v>
      </c>
      <c r="BH373">
        <v>2.37</v>
      </c>
      <c r="BI373">
        <v>2.37</v>
      </c>
      <c r="BJ373">
        <v>0.62</v>
      </c>
      <c r="BK373">
        <v>0.62</v>
      </c>
      <c r="BL373">
        <v>12</v>
      </c>
      <c r="BR373">
        <v>0</v>
      </c>
      <c r="BS373">
        <v>0.25</v>
      </c>
      <c r="BT373">
        <v>0.5</v>
      </c>
      <c r="BU373">
        <v>0.75</v>
      </c>
      <c r="BV373">
        <v>0.9</v>
      </c>
    </row>
    <row r="374" spans="1:74" x14ac:dyDescent="0.25">
      <c r="A374" t="s">
        <v>74</v>
      </c>
      <c r="B374" t="s">
        <v>75</v>
      </c>
      <c r="C374">
        <v>19</v>
      </c>
      <c r="D374">
        <v>19</v>
      </c>
      <c r="E374">
        <v>477</v>
      </c>
      <c r="F374" t="s">
        <v>145</v>
      </c>
      <c r="G374" t="s">
        <v>146</v>
      </c>
      <c r="H374">
        <v>2019</v>
      </c>
      <c r="I374" t="s">
        <v>78</v>
      </c>
      <c r="J374" t="s">
        <v>79</v>
      </c>
      <c r="K374" t="s">
        <v>80</v>
      </c>
      <c r="L374">
        <v>71</v>
      </c>
      <c r="M374" t="s">
        <v>147</v>
      </c>
      <c r="N374" s="2">
        <v>60</v>
      </c>
      <c r="O374" s="2"/>
      <c r="P374" s="2"/>
      <c r="Q374" s="2"/>
      <c r="R374" s="2"/>
      <c r="S374" s="7" t="s">
        <v>116</v>
      </c>
      <c r="T374">
        <v>8.42</v>
      </c>
      <c r="U374">
        <v>2.42</v>
      </c>
      <c r="V374">
        <v>19.579999999999998</v>
      </c>
      <c r="W374">
        <v>9</v>
      </c>
      <c r="AH374">
        <v>422.08</v>
      </c>
      <c r="AI374">
        <v>133.16999999999999</v>
      </c>
      <c r="AJ374">
        <v>354.83</v>
      </c>
      <c r="AK374">
        <v>116.33</v>
      </c>
      <c r="AL374" t="s">
        <v>148</v>
      </c>
      <c r="AS374">
        <v>4.47</v>
      </c>
      <c r="AT374">
        <v>3.99</v>
      </c>
      <c r="AU374" t="s">
        <v>85</v>
      </c>
      <c r="AV374" t="s">
        <v>118</v>
      </c>
      <c r="AW374" t="s">
        <v>105</v>
      </c>
      <c r="AX374" t="s">
        <v>119</v>
      </c>
      <c r="AY374" t="s">
        <v>120</v>
      </c>
      <c r="AZ374" t="s">
        <v>156</v>
      </c>
      <c r="BA374" t="s">
        <v>263</v>
      </c>
      <c r="BB374" s="22" t="s">
        <v>342</v>
      </c>
      <c r="BC374" t="s">
        <v>343</v>
      </c>
      <c r="BD374">
        <v>3.85</v>
      </c>
      <c r="BE374">
        <v>3.85</v>
      </c>
      <c r="BF374">
        <v>0.91</v>
      </c>
      <c r="BG374">
        <v>0.91</v>
      </c>
      <c r="BH374">
        <v>4.24</v>
      </c>
      <c r="BI374">
        <v>4.24</v>
      </c>
      <c r="BJ374">
        <v>1.46</v>
      </c>
      <c r="BK374">
        <v>1.46</v>
      </c>
      <c r="BL374">
        <v>12</v>
      </c>
      <c r="BR374">
        <v>0</v>
      </c>
      <c r="BS374">
        <v>0.25</v>
      </c>
      <c r="BT374">
        <v>0.5</v>
      </c>
      <c r="BU374">
        <v>0.75</v>
      </c>
      <c r="BV374">
        <v>0.9</v>
      </c>
    </row>
    <row r="375" spans="1:74" x14ac:dyDescent="0.25">
      <c r="A375" t="s">
        <v>74</v>
      </c>
      <c r="B375" t="s">
        <v>75</v>
      </c>
      <c r="C375">
        <v>22</v>
      </c>
      <c r="D375">
        <v>21</v>
      </c>
      <c r="E375">
        <v>490</v>
      </c>
      <c r="F375" t="s">
        <v>293</v>
      </c>
      <c r="G375" t="s">
        <v>294</v>
      </c>
      <c r="H375">
        <v>2023</v>
      </c>
      <c r="I375" t="s">
        <v>78</v>
      </c>
      <c r="J375" t="s">
        <v>79</v>
      </c>
      <c r="K375" t="s">
        <v>80</v>
      </c>
      <c r="L375">
        <v>75.8</v>
      </c>
      <c r="M375" t="s">
        <v>295</v>
      </c>
      <c r="N375" s="2"/>
      <c r="O375" s="2"/>
      <c r="P375" s="2"/>
      <c r="Q375" s="2"/>
      <c r="R375" s="2"/>
      <c r="AS375" t="s">
        <v>296</v>
      </c>
      <c r="AU375" t="s">
        <v>297</v>
      </c>
      <c r="AV375" t="s">
        <v>118</v>
      </c>
      <c r="AW375" s="1"/>
      <c r="AX375" t="s">
        <v>119</v>
      </c>
      <c r="AY375" t="s">
        <v>120</v>
      </c>
      <c r="AZ375" t="s">
        <v>156</v>
      </c>
      <c r="BA375" t="s">
        <v>263</v>
      </c>
      <c r="BB375" s="23" t="s">
        <v>463</v>
      </c>
      <c r="BC375" t="s">
        <v>464</v>
      </c>
      <c r="BD375">
        <v>8.6149999999999984</v>
      </c>
      <c r="BE375">
        <v>8.6149999999999984</v>
      </c>
      <c r="BF375">
        <v>4.507579727525628</v>
      </c>
      <c r="BG375">
        <v>4.507579727525628</v>
      </c>
      <c r="BH375">
        <v>8.9799999999999986</v>
      </c>
      <c r="BI375">
        <v>8.9799999999999986</v>
      </c>
      <c r="BJ375">
        <v>4.7545346775473236</v>
      </c>
      <c r="BK375">
        <v>4.7545346775473236</v>
      </c>
      <c r="BL375">
        <v>20</v>
      </c>
      <c r="BP375" s="13"/>
      <c r="BQ375" s="13"/>
      <c r="BR375">
        <v>0</v>
      </c>
      <c r="BS375">
        <v>0.25</v>
      </c>
      <c r="BT375">
        <v>0.5</v>
      </c>
      <c r="BU375">
        <v>0.75</v>
      </c>
      <c r="BV375">
        <v>0.9</v>
      </c>
    </row>
    <row r="376" spans="1:74" x14ac:dyDescent="0.25">
      <c r="A376" t="s">
        <v>74</v>
      </c>
      <c r="B376" t="s">
        <v>75</v>
      </c>
      <c r="C376">
        <v>22</v>
      </c>
      <c r="D376">
        <v>21</v>
      </c>
      <c r="E376">
        <v>500</v>
      </c>
      <c r="F376" t="s">
        <v>293</v>
      </c>
      <c r="G376" t="s">
        <v>294</v>
      </c>
      <c r="H376">
        <v>2023</v>
      </c>
      <c r="I376" t="s">
        <v>78</v>
      </c>
      <c r="J376" t="s">
        <v>79</v>
      </c>
      <c r="K376" t="s">
        <v>80</v>
      </c>
      <c r="L376">
        <v>75.8</v>
      </c>
      <c r="M376" t="s">
        <v>295</v>
      </c>
      <c r="N376" s="2"/>
      <c r="O376" s="2"/>
      <c r="P376" s="2"/>
      <c r="Q376" s="2"/>
      <c r="R376" s="2"/>
      <c r="AS376" t="s">
        <v>296</v>
      </c>
      <c r="AU376" t="s">
        <v>297</v>
      </c>
      <c r="AV376" t="s">
        <v>118</v>
      </c>
      <c r="AW376" s="1"/>
      <c r="AX376" t="s">
        <v>119</v>
      </c>
      <c r="AY376" t="s">
        <v>120</v>
      </c>
      <c r="AZ376" t="s">
        <v>156</v>
      </c>
      <c r="BA376" t="s">
        <v>263</v>
      </c>
      <c r="BB376" s="7" t="s">
        <v>470</v>
      </c>
      <c r="BC376" t="s">
        <v>387</v>
      </c>
      <c r="BD376">
        <v>9.49</v>
      </c>
      <c r="BE376">
        <v>9.49</v>
      </c>
      <c r="BF376">
        <v>6.153527443670014</v>
      </c>
      <c r="BG376">
        <v>6.153527443670014</v>
      </c>
      <c r="BH376">
        <v>9.8549999999999986</v>
      </c>
      <c r="BI376">
        <v>9.8549999999999986</v>
      </c>
      <c r="BJ376">
        <v>5.7185203505802136</v>
      </c>
      <c r="BK376">
        <v>5.7185203505802136</v>
      </c>
      <c r="BL376">
        <v>20</v>
      </c>
      <c r="BP376" s="13"/>
      <c r="BQ376" s="13"/>
      <c r="BR376">
        <v>0</v>
      </c>
      <c r="BS376">
        <v>0.25</v>
      </c>
      <c r="BT376">
        <v>0.5</v>
      </c>
      <c r="BU376">
        <v>0.75</v>
      </c>
      <c r="BV376">
        <v>0.9</v>
      </c>
    </row>
    <row r="377" spans="1:74" x14ac:dyDescent="0.25">
      <c r="A377" t="s">
        <v>74</v>
      </c>
      <c r="B377" t="s">
        <v>75</v>
      </c>
      <c r="C377">
        <v>22</v>
      </c>
      <c r="D377">
        <v>21</v>
      </c>
      <c r="E377">
        <v>502</v>
      </c>
      <c r="F377" t="s">
        <v>293</v>
      </c>
      <c r="G377" t="s">
        <v>294</v>
      </c>
      <c r="H377">
        <v>2023</v>
      </c>
      <c r="I377" t="s">
        <v>78</v>
      </c>
      <c r="J377" t="s">
        <v>79</v>
      </c>
      <c r="K377" t="s">
        <v>80</v>
      </c>
      <c r="L377">
        <v>75.8</v>
      </c>
      <c r="M377" t="s">
        <v>295</v>
      </c>
      <c r="N377" s="2"/>
      <c r="O377" s="2"/>
      <c r="P377" s="2"/>
      <c r="Q377" s="2"/>
      <c r="R377" s="2"/>
      <c r="AS377" t="s">
        <v>296</v>
      </c>
      <c r="AU377" t="s">
        <v>297</v>
      </c>
      <c r="AV377" t="s">
        <v>118</v>
      </c>
      <c r="AW377" s="1"/>
      <c r="AX377" t="s">
        <v>119</v>
      </c>
      <c r="AY377" t="s">
        <v>120</v>
      </c>
      <c r="AZ377" t="s">
        <v>156</v>
      </c>
      <c r="BA377" t="s">
        <v>263</v>
      </c>
      <c r="BB377" s="23" t="s">
        <v>472</v>
      </c>
      <c r="BC377" t="s">
        <v>473</v>
      </c>
      <c r="BD377">
        <v>6.5650000000000004</v>
      </c>
      <c r="BE377">
        <v>6.5650000000000004</v>
      </c>
      <c r="BF377">
        <v>4.5421663333700151</v>
      </c>
      <c r="BG377">
        <v>4.5421663333700151</v>
      </c>
      <c r="BH377">
        <v>6.9099999999999993</v>
      </c>
      <c r="BI377">
        <v>6.9099999999999993</v>
      </c>
      <c r="BJ377">
        <v>4.1536610357611057</v>
      </c>
      <c r="BK377">
        <v>4.1536610357611057</v>
      </c>
      <c r="BL377">
        <v>20</v>
      </c>
      <c r="BP377" s="13"/>
      <c r="BQ377" s="13"/>
      <c r="BR377">
        <v>0</v>
      </c>
      <c r="BS377">
        <v>0.25</v>
      </c>
      <c r="BT377">
        <v>0.5</v>
      </c>
      <c r="BU377">
        <v>0.75</v>
      </c>
      <c r="BV377">
        <v>0.9</v>
      </c>
    </row>
    <row r="378" spans="1:74" x14ac:dyDescent="0.25">
      <c r="A378" t="s">
        <v>74</v>
      </c>
      <c r="B378" t="s">
        <v>75</v>
      </c>
      <c r="C378">
        <v>22</v>
      </c>
      <c r="D378">
        <v>21</v>
      </c>
      <c r="E378">
        <v>503</v>
      </c>
      <c r="F378" t="s">
        <v>293</v>
      </c>
      <c r="G378" t="s">
        <v>294</v>
      </c>
      <c r="H378">
        <v>2023</v>
      </c>
      <c r="I378" t="s">
        <v>78</v>
      </c>
      <c r="J378" t="s">
        <v>79</v>
      </c>
      <c r="K378" t="s">
        <v>80</v>
      </c>
      <c r="L378">
        <v>75.8</v>
      </c>
      <c r="M378" t="s">
        <v>295</v>
      </c>
      <c r="N378" s="2"/>
      <c r="O378" s="2"/>
      <c r="P378" s="2"/>
      <c r="Q378" s="2"/>
      <c r="R378" s="2"/>
      <c r="AS378" t="s">
        <v>296</v>
      </c>
      <c r="AU378" t="s">
        <v>297</v>
      </c>
      <c r="AV378" t="s">
        <v>118</v>
      </c>
      <c r="AW378" s="1"/>
      <c r="AX378" t="s">
        <v>119</v>
      </c>
      <c r="AY378" t="s">
        <v>120</v>
      </c>
      <c r="AZ378" t="s">
        <v>156</v>
      </c>
      <c r="BA378" t="s">
        <v>263</v>
      </c>
      <c r="BB378" s="7" t="s">
        <v>474</v>
      </c>
      <c r="BC378" t="s">
        <v>309</v>
      </c>
      <c r="BD378">
        <v>6.22</v>
      </c>
      <c r="BE378">
        <v>6.22</v>
      </c>
      <c r="BF378">
        <v>3.7190859091986561</v>
      </c>
      <c r="BG378">
        <v>3.7190859091986561</v>
      </c>
      <c r="BH378">
        <v>6.5549999999999979</v>
      </c>
      <c r="BI378">
        <v>6.5549999999999979</v>
      </c>
      <c r="BJ378">
        <v>3.5733002952452804</v>
      </c>
      <c r="BK378">
        <v>3.5733002952452804</v>
      </c>
      <c r="BL378">
        <v>20</v>
      </c>
      <c r="BP378" s="13"/>
      <c r="BQ378" s="13"/>
      <c r="BR378">
        <v>0</v>
      </c>
      <c r="BS378">
        <v>0.25</v>
      </c>
      <c r="BT378">
        <v>0.5</v>
      </c>
      <c r="BU378">
        <v>0.75</v>
      </c>
      <c r="BV378">
        <v>0.9</v>
      </c>
    </row>
    <row r="379" spans="1:74" x14ac:dyDescent="0.25">
      <c r="A379" t="s">
        <v>74</v>
      </c>
      <c r="B379" t="s">
        <v>75</v>
      </c>
      <c r="C379">
        <v>23</v>
      </c>
      <c r="D379">
        <v>22</v>
      </c>
      <c r="E379">
        <v>516</v>
      </c>
      <c r="F379" t="s">
        <v>166</v>
      </c>
      <c r="G379" t="s">
        <v>167</v>
      </c>
      <c r="H379">
        <v>2014</v>
      </c>
      <c r="I379" t="s">
        <v>78</v>
      </c>
      <c r="J379" t="s">
        <v>79</v>
      </c>
      <c r="K379" t="s">
        <v>80</v>
      </c>
      <c r="L379">
        <v>63.4</v>
      </c>
      <c r="N379" s="2">
        <v>40</v>
      </c>
      <c r="O379" s="2"/>
      <c r="P379" s="2"/>
      <c r="Q379" s="2"/>
      <c r="R379" s="2"/>
      <c r="X379">
        <v>143.06</v>
      </c>
      <c r="Y379">
        <v>56.29</v>
      </c>
      <c r="Z379">
        <v>98.02</v>
      </c>
      <c r="AA379">
        <v>58.26</v>
      </c>
      <c r="AB379" t="s">
        <v>168</v>
      </c>
      <c r="AH379" t="s">
        <v>169</v>
      </c>
      <c r="AS379" t="s">
        <v>85</v>
      </c>
      <c r="AU379" t="s">
        <v>170</v>
      </c>
      <c r="AV379" t="s">
        <v>171</v>
      </c>
      <c r="AW379" t="s">
        <v>105</v>
      </c>
      <c r="AX379" s="1"/>
      <c r="AY379" t="s">
        <v>120</v>
      </c>
      <c r="AZ379" t="s">
        <v>156</v>
      </c>
      <c r="BA379" t="s">
        <v>263</v>
      </c>
      <c r="BB379" t="s">
        <v>317</v>
      </c>
      <c r="BC379" t="s">
        <v>317</v>
      </c>
      <c r="BD379">
        <v>3.252672727272727E-2</v>
      </c>
      <c r="BE379">
        <v>3.252672727272727E-2</v>
      </c>
      <c r="BF379">
        <v>1.0192402010507725E-2</v>
      </c>
      <c r="BG379">
        <v>1.0192402010507725E-2</v>
      </c>
      <c r="BH379">
        <v>3.5389090909090919E-2</v>
      </c>
      <c r="BI379">
        <v>3.5389090909090919E-2</v>
      </c>
      <c r="BJ379">
        <v>1.0418634716476595E-2</v>
      </c>
      <c r="BK379">
        <v>1.0418634716476595E-2</v>
      </c>
      <c r="BL379">
        <v>10</v>
      </c>
      <c r="BR379">
        <v>0</v>
      </c>
      <c r="BS379">
        <v>0.25</v>
      </c>
      <c r="BT379">
        <v>0.5</v>
      </c>
      <c r="BU379">
        <v>0.75</v>
      </c>
      <c r="BV379">
        <v>0.9</v>
      </c>
    </row>
    <row r="380" spans="1:74" x14ac:dyDescent="0.25">
      <c r="A380" t="s">
        <v>74</v>
      </c>
      <c r="B380" t="s">
        <v>75</v>
      </c>
      <c r="C380">
        <v>23</v>
      </c>
      <c r="D380">
        <v>22</v>
      </c>
      <c r="E380">
        <v>517</v>
      </c>
      <c r="F380" t="s">
        <v>166</v>
      </c>
      <c r="G380" t="s">
        <v>167</v>
      </c>
      <c r="H380">
        <v>2014</v>
      </c>
      <c r="I380" t="s">
        <v>78</v>
      </c>
      <c r="J380" t="s">
        <v>79</v>
      </c>
      <c r="K380" t="s">
        <v>80</v>
      </c>
      <c r="L380">
        <v>63.4</v>
      </c>
      <c r="N380" s="2">
        <v>40</v>
      </c>
      <c r="O380" s="2"/>
      <c r="P380" s="2"/>
      <c r="Q380" s="2"/>
      <c r="R380" s="2"/>
      <c r="X380">
        <v>143.06</v>
      </c>
      <c r="Y380">
        <v>56.29</v>
      </c>
      <c r="Z380">
        <v>98.02</v>
      </c>
      <c r="AA380">
        <v>58.26</v>
      </c>
      <c r="AB380" t="s">
        <v>168</v>
      </c>
      <c r="AH380" t="s">
        <v>169</v>
      </c>
      <c r="AS380" t="s">
        <v>85</v>
      </c>
      <c r="AU380" t="s">
        <v>170</v>
      </c>
      <c r="AV380" t="s">
        <v>171</v>
      </c>
      <c r="AW380" t="s">
        <v>105</v>
      </c>
      <c r="AX380" s="1"/>
      <c r="AY380" t="s">
        <v>120</v>
      </c>
      <c r="AZ380" t="s">
        <v>156</v>
      </c>
      <c r="BA380" t="s">
        <v>263</v>
      </c>
      <c r="BB380" t="s">
        <v>368</v>
      </c>
      <c r="BC380" t="s">
        <v>368</v>
      </c>
      <c r="BD380">
        <v>4.5523363636363626E-2</v>
      </c>
      <c r="BE380">
        <v>4.5523363636363626E-2</v>
      </c>
      <c r="BF380">
        <v>1.63910173918673E-2</v>
      </c>
      <c r="BG380">
        <v>1.63910173918673E-2</v>
      </c>
      <c r="BH380">
        <v>4.4311454545454543E-2</v>
      </c>
      <c r="BI380">
        <v>4.4311454545454543E-2</v>
      </c>
      <c r="BJ380">
        <v>1.0926487852617075E-2</v>
      </c>
      <c r="BK380">
        <v>1.0926487852617075E-2</v>
      </c>
      <c r="BL380">
        <v>10</v>
      </c>
      <c r="BR380">
        <v>0</v>
      </c>
      <c r="BS380">
        <v>0.25</v>
      </c>
      <c r="BT380">
        <v>0.5</v>
      </c>
      <c r="BU380">
        <v>0.75</v>
      </c>
      <c r="BV380">
        <v>0.9</v>
      </c>
    </row>
    <row r="381" spans="1:74" x14ac:dyDescent="0.25">
      <c r="A381" t="s">
        <v>74</v>
      </c>
      <c r="B381" t="s">
        <v>75</v>
      </c>
      <c r="C381">
        <v>23</v>
      </c>
      <c r="D381">
        <v>22</v>
      </c>
      <c r="E381">
        <v>518</v>
      </c>
      <c r="F381" t="s">
        <v>166</v>
      </c>
      <c r="G381" t="s">
        <v>167</v>
      </c>
      <c r="H381">
        <v>2014</v>
      </c>
      <c r="I381" t="s">
        <v>78</v>
      </c>
      <c r="J381" t="s">
        <v>79</v>
      </c>
      <c r="K381" t="s">
        <v>80</v>
      </c>
      <c r="L381">
        <v>63.4</v>
      </c>
      <c r="N381" s="2">
        <v>40</v>
      </c>
      <c r="O381" s="2"/>
      <c r="P381" s="2"/>
      <c r="Q381" s="2"/>
      <c r="R381" s="2"/>
      <c r="X381">
        <v>143.06</v>
      </c>
      <c r="Y381">
        <v>56.29</v>
      </c>
      <c r="Z381">
        <v>98.02</v>
      </c>
      <c r="AA381">
        <v>58.26</v>
      </c>
      <c r="AB381" t="s">
        <v>168</v>
      </c>
      <c r="AH381" t="s">
        <v>169</v>
      </c>
      <c r="AS381" t="s">
        <v>85</v>
      </c>
      <c r="AU381" t="s">
        <v>170</v>
      </c>
      <c r="AV381" t="s">
        <v>171</v>
      </c>
      <c r="AW381" t="s">
        <v>105</v>
      </c>
      <c r="AX381" s="1"/>
      <c r="AY381" t="s">
        <v>120</v>
      </c>
      <c r="AZ381" t="s">
        <v>156</v>
      </c>
      <c r="BA381" t="s">
        <v>263</v>
      </c>
      <c r="BB381" t="s">
        <v>369</v>
      </c>
      <c r="BC381" t="s">
        <v>369</v>
      </c>
      <c r="BD381">
        <v>4.6379545454545458E-2</v>
      </c>
      <c r="BE381">
        <v>4.6379545454545458E-2</v>
      </c>
      <c r="BF381">
        <v>1.6186664221252312E-2</v>
      </c>
      <c r="BG381">
        <v>1.6186664221252312E-2</v>
      </c>
      <c r="BH381">
        <v>4.749690909090909E-2</v>
      </c>
      <c r="BI381">
        <v>4.749690909090909E-2</v>
      </c>
      <c r="BJ381">
        <v>1.2346412901616003E-2</v>
      </c>
      <c r="BK381">
        <v>1.2346412901616003E-2</v>
      </c>
      <c r="BL381">
        <v>10</v>
      </c>
      <c r="BR381">
        <v>0</v>
      </c>
      <c r="BS381">
        <v>0.25</v>
      </c>
      <c r="BT381">
        <v>0.5</v>
      </c>
      <c r="BU381">
        <v>0.75</v>
      </c>
      <c r="BV381">
        <v>0.9</v>
      </c>
    </row>
    <row r="382" spans="1:74" x14ac:dyDescent="0.25">
      <c r="A382" t="s">
        <v>74</v>
      </c>
      <c r="B382" t="s">
        <v>75</v>
      </c>
      <c r="C382">
        <v>29</v>
      </c>
      <c r="D382">
        <v>28</v>
      </c>
      <c r="E382">
        <v>564</v>
      </c>
      <c r="F382" s="7" t="s">
        <v>257</v>
      </c>
      <c r="G382" s="7" t="s">
        <v>257</v>
      </c>
      <c r="H382">
        <v>2022</v>
      </c>
      <c r="I382" t="s">
        <v>78</v>
      </c>
      <c r="J382" t="s">
        <v>79</v>
      </c>
      <c r="K382" t="s">
        <v>108</v>
      </c>
      <c r="L382">
        <v>65.900000000000006</v>
      </c>
      <c r="M382" t="s">
        <v>258</v>
      </c>
      <c r="N382" s="2">
        <v>50</v>
      </c>
      <c r="O382" s="2"/>
      <c r="P382" s="2"/>
      <c r="Q382" s="2"/>
      <c r="R382" s="2"/>
      <c r="AS382">
        <v>6</v>
      </c>
      <c r="AV382" t="s">
        <v>259</v>
      </c>
      <c r="AW382" s="20"/>
      <c r="AX382" t="s">
        <v>119</v>
      </c>
      <c r="AY382" t="s">
        <v>89</v>
      </c>
      <c r="AZ382" t="s">
        <v>156</v>
      </c>
      <c r="BA382" t="s">
        <v>263</v>
      </c>
      <c r="BB382" t="s">
        <v>519</v>
      </c>
      <c r="BC382" t="s">
        <v>520</v>
      </c>
      <c r="BD382">
        <v>2.0516507801519916E-2</v>
      </c>
      <c r="BE382">
        <v>2.0516507801519916E-2</v>
      </c>
      <c r="BF382">
        <v>3.3335413209285743E-3</v>
      </c>
      <c r="BG382">
        <v>3.3335413209285743E-3</v>
      </c>
      <c r="BH382">
        <v>2.0213386442066241E-2</v>
      </c>
      <c r="BI382">
        <v>2.0213386442066241E-2</v>
      </c>
      <c r="BJ382">
        <v>3.8339018070317871E-3</v>
      </c>
      <c r="BK382">
        <v>3.8339018070317871E-3</v>
      </c>
      <c r="BL382">
        <v>7</v>
      </c>
      <c r="BR382">
        <v>0</v>
      </c>
      <c r="BS382">
        <v>0.25</v>
      </c>
      <c r="BT382">
        <v>0.5</v>
      </c>
      <c r="BU382">
        <v>0.75</v>
      </c>
      <c r="BV382">
        <v>0.9</v>
      </c>
    </row>
    <row r="383" spans="1:74" x14ac:dyDescent="0.25">
      <c r="A383" t="s">
        <v>74</v>
      </c>
      <c r="B383" t="s">
        <v>75</v>
      </c>
      <c r="C383">
        <v>29</v>
      </c>
      <c r="D383">
        <v>28</v>
      </c>
      <c r="E383">
        <v>566</v>
      </c>
      <c r="F383" s="7" t="s">
        <v>257</v>
      </c>
      <c r="G383" s="7" t="s">
        <v>257</v>
      </c>
      <c r="H383">
        <v>2022</v>
      </c>
      <c r="I383" t="s">
        <v>78</v>
      </c>
      <c r="J383" t="s">
        <v>79</v>
      </c>
      <c r="K383" t="s">
        <v>108</v>
      </c>
      <c r="L383">
        <v>65.900000000000006</v>
      </c>
      <c r="M383" t="s">
        <v>258</v>
      </c>
      <c r="N383" s="2">
        <v>50</v>
      </c>
      <c r="O383" s="2"/>
      <c r="P383" s="2"/>
      <c r="Q383" s="2"/>
      <c r="R383" s="2"/>
      <c r="AS383">
        <v>6</v>
      </c>
      <c r="AV383" t="s">
        <v>259</v>
      </c>
      <c r="AW383" s="20"/>
      <c r="AX383" t="s">
        <v>119</v>
      </c>
      <c r="AY383" t="s">
        <v>89</v>
      </c>
      <c r="AZ383" t="s">
        <v>156</v>
      </c>
      <c r="BA383" t="s">
        <v>263</v>
      </c>
      <c r="BB383" t="s">
        <v>521</v>
      </c>
      <c r="BC383" t="s">
        <v>522</v>
      </c>
      <c r="BD383">
        <v>2.1448904448592154E-2</v>
      </c>
      <c r="BE383">
        <v>2.1448904448592154E-2</v>
      </c>
      <c r="BF383">
        <v>7.8817158352658713E-3</v>
      </c>
      <c r="BG383">
        <v>7.8817158352658713E-3</v>
      </c>
      <c r="BH383">
        <v>1.8561565085966857E-2</v>
      </c>
      <c r="BI383">
        <v>1.8561565085966857E-2</v>
      </c>
      <c r="BJ383">
        <v>4.3475418438348526E-3</v>
      </c>
      <c r="BK383">
        <v>4.3475418438348526E-3</v>
      </c>
      <c r="BL383">
        <v>7</v>
      </c>
      <c r="BR383">
        <v>0</v>
      </c>
      <c r="BS383">
        <v>0.25</v>
      </c>
      <c r="BT383">
        <v>0.5</v>
      </c>
      <c r="BU383">
        <v>0.75</v>
      </c>
      <c r="BV383">
        <v>0.9</v>
      </c>
    </row>
    <row r="384" spans="1:74" x14ac:dyDescent="0.25">
      <c r="A384" t="s">
        <v>74</v>
      </c>
      <c r="B384" t="s">
        <v>75</v>
      </c>
      <c r="C384">
        <v>29</v>
      </c>
      <c r="D384">
        <v>28</v>
      </c>
      <c r="E384">
        <v>568</v>
      </c>
      <c r="F384" s="7" t="s">
        <v>257</v>
      </c>
      <c r="G384" s="7" t="s">
        <v>257</v>
      </c>
      <c r="H384">
        <v>2022</v>
      </c>
      <c r="I384" t="s">
        <v>78</v>
      </c>
      <c r="J384" t="s">
        <v>79</v>
      </c>
      <c r="K384" t="s">
        <v>108</v>
      </c>
      <c r="L384">
        <v>65.900000000000006</v>
      </c>
      <c r="M384" t="s">
        <v>258</v>
      </c>
      <c r="N384" s="2">
        <v>50</v>
      </c>
      <c r="O384" s="2"/>
      <c r="P384" s="2"/>
      <c r="Q384" s="2"/>
      <c r="R384" s="2"/>
      <c r="AS384">
        <v>6</v>
      </c>
      <c r="AV384" t="s">
        <v>259</v>
      </c>
      <c r="AW384" s="20"/>
      <c r="AX384" t="s">
        <v>119</v>
      </c>
      <c r="AY384" t="s">
        <v>89</v>
      </c>
      <c r="AZ384" t="s">
        <v>156</v>
      </c>
      <c r="BA384" t="s">
        <v>263</v>
      </c>
      <c r="BB384" t="s">
        <v>374</v>
      </c>
      <c r="BC384" t="s">
        <v>375</v>
      </c>
      <c r="BD384">
        <v>7.9068624731365028E-2</v>
      </c>
      <c r="BE384">
        <v>7.9068624731365028E-2</v>
      </c>
      <c r="BF384">
        <v>2.8230138417490315E-2</v>
      </c>
      <c r="BG384">
        <v>2.8230138417490315E-2</v>
      </c>
      <c r="BH384">
        <v>7.8260763840016984E-2</v>
      </c>
      <c r="BI384">
        <v>7.8260763840016984E-2</v>
      </c>
      <c r="BJ384">
        <v>3.5939307403275701E-2</v>
      </c>
      <c r="BK384">
        <v>3.5939307403275701E-2</v>
      </c>
      <c r="BL384">
        <v>7</v>
      </c>
      <c r="BR384">
        <v>0</v>
      </c>
      <c r="BS384">
        <v>0.25</v>
      </c>
      <c r="BT384">
        <v>0.5</v>
      </c>
      <c r="BU384">
        <v>0.75</v>
      </c>
      <c r="BV384">
        <v>0.9</v>
      </c>
    </row>
    <row r="385" spans="1:74" x14ac:dyDescent="0.25">
      <c r="A385" t="s">
        <v>74</v>
      </c>
      <c r="B385" t="s">
        <v>75</v>
      </c>
      <c r="C385">
        <v>29</v>
      </c>
      <c r="D385">
        <v>28</v>
      </c>
      <c r="E385">
        <v>570</v>
      </c>
      <c r="F385" s="7" t="s">
        <v>257</v>
      </c>
      <c r="G385" s="7" t="s">
        <v>257</v>
      </c>
      <c r="H385">
        <v>2022</v>
      </c>
      <c r="I385" t="s">
        <v>78</v>
      </c>
      <c r="J385" t="s">
        <v>79</v>
      </c>
      <c r="K385" t="s">
        <v>108</v>
      </c>
      <c r="L385">
        <v>65.900000000000006</v>
      </c>
      <c r="M385" t="s">
        <v>258</v>
      </c>
      <c r="N385" s="2">
        <v>50</v>
      </c>
      <c r="O385" s="2"/>
      <c r="P385" s="2"/>
      <c r="Q385" s="2"/>
      <c r="R385" s="2"/>
      <c r="AS385">
        <v>6</v>
      </c>
      <c r="AV385" t="s">
        <v>259</v>
      </c>
      <c r="AW385" s="20"/>
      <c r="AX385" t="s">
        <v>119</v>
      </c>
      <c r="AY385" t="s">
        <v>89</v>
      </c>
      <c r="AZ385" t="s">
        <v>156</v>
      </c>
      <c r="BA385" t="s">
        <v>263</v>
      </c>
      <c r="BB385" t="s">
        <v>377</v>
      </c>
      <c r="BC385" t="s">
        <v>378</v>
      </c>
      <c r="BD385">
        <v>2.0632696879758026E-2</v>
      </c>
      <c r="BE385">
        <v>2.0632696879758026E-2</v>
      </c>
      <c r="BF385">
        <v>3.370981130031721E-3</v>
      </c>
      <c r="BG385">
        <v>3.370981130031721E-3</v>
      </c>
      <c r="BH385">
        <v>2.0361043644246485E-2</v>
      </c>
      <c r="BI385">
        <v>2.0361043644246485E-2</v>
      </c>
      <c r="BJ385">
        <v>3.9239041220743157E-3</v>
      </c>
      <c r="BK385">
        <v>3.9239041220743157E-3</v>
      </c>
      <c r="BL385">
        <v>7</v>
      </c>
      <c r="BR385">
        <v>0</v>
      </c>
      <c r="BS385">
        <v>0.25</v>
      </c>
      <c r="BT385">
        <v>0.5</v>
      </c>
      <c r="BU385">
        <v>0.75</v>
      </c>
      <c r="BV385">
        <v>0.9</v>
      </c>
    </row>
    <row r="386" spans="1:74" x14ac:dyDescent="0.25">
      <c r="A386" t="s">
        <v>74</v>
      </c>
      <c r="B386" t="s">
        <v>75</v>
      </c>
      <c r="C386">
        <v>29</v>
      </c>
      <c r="D386">
        <v>28</v>
      </c>
      <c r="E386">
        <v>572</v>
      </c>
      <c r="F386" s="7" t="s">
        <v>257</v>
      </c>
      <c r="G386" s="7" t="s">
        <v>257</v>
      </c>
      <c r="H386">
        <v>2022</v>
      </c>
      <c r="I386" t="s">
        <v>78</v>
      </c>
      <c r="J386" t="s">
        <v>79</v>
      </c>
      <c r="K386" t="s">
        <v>108</v>
      </c>
      <c r="L386">
        <v>65.900000000000006</v>
      </c>
      <c r="M386" t="s">
        <v>258</v>
      </c>
      <c r="N386" s="2">
        <v>50</v>
      </c>
      <c r="O386" s="2"/>
      <c r="P386" s="2"/>
      <c r="Q386" s="2"/>
      <c r="R386" s="2"/>
      <c r="AS386">
        <v>6</v>
      </c>
      <c r="AV386" t="s">
        <v>259</v>
      </c>
      <c r="AW386" s="20"/>
      <c r="AX386" t="s">
        <v>119</v>
      </c>
      <c r="AY386" t="s">
        <v>89</v>
      </c>
      <c r="AZ386" t="s">
        <v>156</v>
      </c>
      <c r="BA386" t="s">
        <v>263</v>
      </c>
      <c r="BB386" t="s">
        <v>380</v>
      </c>
      <c r="BC386" t="s">
        <v>381</v>
      </c>
      <c r="BD386">
        <v>2.1557837207330014E-2</v>
      </c>
      <c r="BE386">
        <v>2.1557837207330014E-2</v>
      </c>
      <c r="BF386">
        <v>3.8202049703459839E-3</v>
      </c>
      <c r="BG386">
        <v>3.8202049703459839E-3</v>
      </c>
      <c r="BH386">
        <v>1.8553393687463598E-2</v>
      </c>
      <c r="BI386">
        <v>1.8553393687463598E-2</v>
      </c>
      <c r="BJ386">
        <v>4.4069692242172213E-3</v>
      </c>
      <c r="BK386">
        <v>4.4069692242172213E-3</v>
      </c>
      <c r="BL386">
        <v>7</v>
      </c>
      <c r="BR386">
        <v>0</v>
      </c>
      <c r="BS386">
        <v>0.25</v>
      </c>
      <c r="BT386">
        <v>0.5</v>
      </c>
      <c r="BU386">
        <v>0.75</v>
      </c>
      <c r="BV386">
        <v>0.9</v>
      </c>
    </row>
    <row r="387" spans="1:74" x14ac:dyDescent="0.25">
      <c r="A387" t="s">
        <v>74</v>
      </c>
      <c r="B387" t="s">
        <v>75</v>
      </c>
      <c r="C387">
        <v>29</v>
      </c>
      <c r="D387">
        <v>28</v>
      </c>
      <c r="E387">
        <v>574</v>
      </c>
      <c r="F387" s="7" t="s">
        <v>257</v>
      </c>
      <c r="G387" s="7" t="s">
        <v>257</v>
      </c>
      <c r="H387">
        <v>2022</v>
      </c>
      <c r="I387" t="s">
        <v>78</v>
      </c>
      <c r="J387" t="s">
        <v>79</v>
      </c>
      <c r="K387" t="s">
        <v>108</v>
      </c>
      <c r="L387">
        <v>65.900000000000006</v>
      </c>
      <c r="M387" t="s">
        <v>258</v>
      </c>
      <c r="N387" s="2">
        <v>50</v>
      </c>
      <c r="O387" s="2"/>
      <c r="P387" s="2"/>
      <c r="Q387" s="2"/>
      <c r="R387" s="2"/>
      <c r="AS387">
        <v>6</v>
      </c>
      <c r="AV387" t="s">
        <v>259</v>
      </c>
      <c r="AW387" s="20"/>
      <c r="AX387" t="s">
        <v>119</v>
      </c>
      <c r="AY387" t="s">
        <v>89</v>
      </c>
      <c r="AZ387" t="s">
        <v>156</v>
      </c>
      <c r="BA387" t="s">
        <v>263</v>
      </c>
      <c r="BB387" t="s">
        <v>382</v>
      </c>
      <c r="BC387" t="s">
        <v>383</v>
      </c>
      <c r="BD387">
        <v>4.9905560347727307E-2</v>
      </c>
      <c r="BE387">
        <v>4.9905560347727307E-2</v>
      </c>
      <c r="BF387">
        <v>6.4831045664619814E-3</v>
      </c>
      <c r="BG387">
        <v>6.4831045664619814E-3</v>
      </c>
      <c r="BH387">
        <v>4.2154477865541738E-2</v>
      </c>
      <c r="BI387">
        <v>4.2154477865541738E-2</v>
      </c>
      <c r="BJ387">
        <v>6.8202646902356138E-3</v>
      </c>
      <c r="BK387">
        <v>6.8202646902356138E-3</v>
      </c>
      <c r="BL387">
        <v>7</v>
      </c>
      <c r="BR387">
        <v>0</v>
      </c>
      <c r="BS387">
        <v>0.25</v>
      </c>
      <c r="BT387">
        <v>0.5</v>
      </c>
      <c r="BU387">
        <v>0.75</v>
      </c>
      <c r="BV387">
        <v>0.9</v>
      </c>
    </row>
    <row r="388" spans="1:74" x14ac:dyDescent="0.25">
      <c r="A388" t="s">
        <v>74</v>
      </c>
      <c r="B388" t="s">
        <v>75</v>
      </c>
      <c r="C388">
        <v>29</v>
      </c>
      <c r="D388">
        <v>28</v>
      </c>
      <c r="E388">
        <v>576</v>
      </c>
      <c r="F388" s="7" t="s">
        <v>257</v>
      </c>
      <c r="G388" s="7" t="s">
        <v>257</v>
      </c>
      <c r="H388">
        <v>2022</v>
      </c>
      <c r="I388" t="s">
        <v>78</v>
      </c>
      <c r="J388" t="s">
        <v>79</v>
      </c>
      <c r="K388" t="s">
        <v>108</v>
      </c>
      <c r="L388">
        <v>65.900000000000006</v>
      </c>
      <c r="M388" t="s">
        <v>258</v>
      </c>
      <c r="N388" s="2">
        <v>50</v>
      </c>
      <c r="O388" s="2"/>
      <c r="P388" s="2"/>
      <c r="Q388" s="2"/>
      <c r="R388" s="2"/>
      <c r="AS388">
        <v>6</v>
      </c>
      <c r="AV388" t="s">
        <v>259</v>
      </c>
      <c r="AW388" s="20"/>
      <c r="AX388" t="s">
        <v>119</v>
      </c>
      <c r="AY388" t="s">
        <v>89</v>
      </c>
      <c r="AZ388" t="s">
        <v>156</v>
      </c>
      <c r="BA388" t="s">
        <v>263</v>
      </c>
      <c r="BB388" t="s">
        <v>384</v>
      </c>
      <c r="BC388" t="s">
        <v>385</v>
      </c>
      <c r="BD388">
        <v>5.2465452110295019E-2</v>
      </c>
      <c r="BE388">
        <v>5.2465452110295019E-2</v>
      </c>
      <c r="BF388">
        <v>8.7159333522447615E-3</v>
      </c>
      <c r="BG388">
        <v>8.7159333522447615E-3</v>
      </c>
      <c r="BH388">
        <v>4.3584381574477561E-2</v>
      </c>
      <c r="BI388">
        <v>4.3584381574477561E-2</v>
      </c>
      <c r="BJ388">
        <v>4.2067559866747406E-3</v>
      </c>
      <c r="BK388">
        <v>4.2067559866747406E-3</v>
      </c>
      <c r="BL388">
        <v>7</v>
      </c>
      <c r="BR388">
        <v>0</v>
      </c>
      <c r="BS388">
        <v>0.25</v>
      </c>
      <c r="BT388">
        <v>0.5</v>
      </c>
      <c r="BU388">
        <v>0.75</v>
      </c>
      <c r="BV388">
        <v>0.9</v>
      </c>
    </row>
    <row r="389" spans="1:74" x14ac:dyDescent="0.25">
      <c r="A389" t="s">
        <v>74</v>
      </c>
      <c r="B389" t="s">
        <v>75</v>
      </c>
      <c r="C389">
        <v>29</v>
      </c>
      <c r="D389">
        <v>28</v>
      </c>
      <c r="E389">
        <v>578</v>
      </c>
      <c r="F389" s="7" t="s">
        <v>257</v>
      </c>
      <c r="G389" s="7" t="s">
        <v>257</v>
      </c>
      <c r="H389">
        <v>2022</v>
      </c>
      <c r="I389" t="s">
        <v>78</v>
      </c>
      <c r="J389" t="s">
        <v>79</v>
      </c>
      <c r="K389" t="s">
        <v>108</v>
      </c>
      <c r="L389">
        <v>65.900000000000006</v>
      </c>
      <c r="M389" t="s">
        <v>258</v>
      </c>
      <c r="N389" s="2">
        <v>50</v>
      </c>
      <c r="O389" s="2"/>
      <c r="P389" s="2"/>
      <c r="Q389" s="2"/>
      <c r="R389" s="2"/>
      <c r="AS389">
        <v>6</v>
      </c>
      <c r="AV389" t="s">
        <v>259</v>
      </c>
      <c r="AW389" s="20"/>
      <c r="AX389" t="s">
        <v>119</v>
      </c>
      <c r="AY389" t="s">
        <v>89</v>
      </c>
      <c r="AZ389" t="s">
        <v>156</v>
      </c>
      <c r="BA389" t="s">
        <v>263</v>
      </c>
      <c r="BB389" t="s">
        <v>386</v>
      </c>
      <c r="BC389" t="s">
        <v>387</v>
      </c>
      <c r="BD389">
        <v>5.8792006567343673E-2</v>
      </c>
      <c r="BE389">
        <v>5.8792006567343673E-2</v>
      </c>
      <c r="BF389">
        <v>1.3866553460624839E-2</v>
      </c>
      <c r="BG389">
        <v>1.3866553460624839E-2</v>
      </c>
      <c r="BH389">
        <v>4.564938572024755E-2</v>
      </c>
      <c r="BI389">
        <v>4.564938572024755E-2</v>
      </c>
      <c r="BJ389">
        <v>3.2594151571817154E-3</v>
      </c>
      <c r="BK389">
        <v>3.2594151571817154E-3</v>
      </c>
      <c r="BL389">
        <v>7</v>
      </c>
      <c r="BR389">
        <v>0</v>
      </c>
      <c r="BS389">
        <v>0.25</v>
      </c>
      <c r="BT389">
        <v>0.5</v>
      </c>
      <c r="BU389">
        <v>0.75</v>
      </c>
      <c r="BV389">
        <v>0.9</v>
      </c>
    </row>
    <row r="390" spans="1:74" x14ac:dyDescent="0.25">
      <c r="A390" t="s">
        <v>74</v>
      </c>
      <c r="B390" t="s">
        <v>75</v>
      </c>
      <c r="C390">
        <v>29</v>
      </c>
      <c r="D390">
        <v>28</v>
      </c>
      <c r="E390">
        <v>580</v>
      </c>
      <c r="F390" s="7" t="s">
        <v>257</v>
      </c>
      <c r="G390" s="7" t="s">
        <v>257</v>
      </c>
      <c r="H390">
        <v>2022</v>
      </c>
      <c r="I390" t="s">
        <v>78</v>
      </c>
      <c r="J390" t="s">
        <v>79</v>
      </c>
      <c r="K390" t="s">
        <v>108</v>
      </c>
      <c r="L390">
        <v>65.900000000000006</v>
      </c>
      <c r="M390" t="s">
        <v>258</v>
      </c>
      <c r="N390" s="2">
        <v>50</v>
      </c>
      <c r="O390" s="2"/>
      <c r="P390" s="2"/>
      <c r="Q390" s="2"/>
      <c r="R390" s="2"/>
      <c r="AS390">
        <v>6</v>
      </c>
      <c r="AV390" t="s">
        <v>259</v>
      </c>
      <c r="AW390" s="20"/>
      <c r="AX390" t="s">
        <v>119</v>
      </c>
      <c r="AY390" t="s">
        <v>89</v>
      </c>
      <c r="AZ390" t="s">
        <v>156</v>
      </c>
      <c r="BA390" t="s">
        <v>263</v>
      </c>
      <c r="BB390" t="s">
        <v>264</v>
      </c>
      <c r="BC390" t="s">
        <v>265</v>
      </c>
      <c r="BD390">
        <v>1.6322824186806084E-2</v>
      </c>
      <c r="BE390">
        <v>1.6322824186806084E-2</v>
      </c>
      <c r="BF390">
        <v>6.0231360325604796E-3</v>
      </c>
      <c r="BG390">
        <v>6.0231360325604796E-3</v>
      </c>
      <c r="BH390">
        <v>1.6412094092252989E-2</v>
      </c>
      <c r="BI390">
        <v>1.6412094092252989E-2</v>
      </c>
      <c r="BJ390">
        <v>2.8605579346717533E-3</v>
      </c>
      <c r="BK390">
        <v>2.8605579346717533E-3</v>
      </c>
      <c r="BL390">
        <v>7</v>
      </c>
      <c r="BR390">
        <v>0</v>
      </c>
      <c r="BS390">
        <v>0.25</v>
      </c>
      <c r="BT390">
        <v>0.5</v>
      </c>
      <c r="BU390">
        <v>0.75</v>
      </c>
      <c r="BV390">
        <v>0.9</v>
      </c>
    </row>
    <row r="391" spans="1:74" x14ac:dyDescent="0.25">
      <c r="A391" t="s">
        <v>74</v>
      </c>
      <c r="B391" t="s">
        <v>75</v>
      </c>
      <c r="C391">
        <v>29</v>
      </c>
      <c r="D391">
        <v>28</v>
      </c>
      <c r="E391">
        <v>582</v>
      </c>
      <c r="F391" s="7" t="s">
        <v>257</v>
      </c>
      <c r="G391" s="7" t="s">
        <v>257</v>
      </c>
      <c r="H391">
        <v>2022</v>
      </c>
      <c r="I391" t="s">
        <v>78</v>
      </c>
      <c r="J391" t="s">
        <v>79</v>
      </c>
      <c r="K391" t="s">
        <v>108</v>
      </c>
      <c r="L391">
        <v>65.900000000000006</v>
      </c>
      <c r="M391" t="s">
        <v>258</v>
      </c>
      <c r="N391" s="2">
        <v>50</v>
      </c>
      <c r="O391" s="2"/>
      <c r="P391" s="2"/>
      <c r="Q391" s="2"/>
      <c r="R391" s="2"/>
      <c r="AS391">
        <v>6</v>
      </c>
      <c r="AV391" t="s">
        <v>259</v>
      </c>
      <c r="AW391" s="20"/>
      <c r="AX391" t="s">
        <v>119</v>
      </c>
      <c r="AY391" t="s">
        <v>89</v>
      </c>
      <c r="AZ391" t="s">
        <v>156</v>
      </c>
      <c r="BA391" t="s">
        <v>263</v>
      </c>
      <c r="BB391" t="s">
        <v>268</v>
      </c>
      <c r="BC391" t="s">
        <v>269</v>
      </c>
      <c r="BD391">
        <v>1.7667723206056959E-2</v>
      </c>
      <c r="BE391">
        <v>1.7667723206056959E-2</v>
      </c>
      <c r="BF391">
        <v>6.0090505316804654E-3</v>
      </c>
      <c r="BG391">
        <v>6.0090505316804654E-3</v>
      </c>
      <c r="BH391">
        <v>1.8323196276827498E-2</v>
      </c>
      <c r="BI391">
        <v>1.8323196276827498E-2</v>
      </c>
      <c r="BJ391">
        <v>7.8775162551802877E-3</v>
      </c>
      <c r="BK391">
        <v>7.8775162551802877E-3</v>
      </c>
      <c r="BL391">
        <v>7</v>
      </c>
      <c r="BR391">
        <v>0</v>
      </c>
      <c r="BS391">
        <v>0.25</v>
      </c>
      <c r="BT391">
        <v>0.5</v>
      </c>
      <c r="BU391">
        <v>0.75</v>
      </c>
      <c r="BV391">
        <v>0.9</v>
      </c>
    </row>
    <row r="392" spans="1:74" x14ac:dyDescent="0.25">
      <c r="A392" t="s">
        <v>74</v>
      </c>
      <c r="B392" t="s">
        <v>75</v>
      </c>
      <c r="C392">
        <v>29</v>
      </c>
      <c r="D392">
        <v>28</v>
      </c>
      <c r="E392">
        <v>584</v>
      </c>
      <c r="F392" s="7" t="s">
        <v>257</v>
      </c>
      <c r="G392" s="7" t="s">
        <v>257</v>
      </c>
      <c r="H392">
        <v>2022</v>
      </c>
      <c r="I392" t="s">
        <v>78</v>
      </c>
      <c r="J392" t="s">
        <v>79</v>
      </c>
      <c r="K392" t="s">
        <v>108</v>
      </c>
      <c r="L392">
        <v>65.900000000000006</v>
      </c>
      <c r="M392" t="s">
        <v>258</v>
      </c>
      <c r="N392" s="2">
        <v>50</v>
      </c>
      <c r="O392" s="2"/>
      <c r="P392" s="2"/>
      <c r="Q392" s="2"/>
      <c r="R392" s="2"/>
      <c r="AS392">
        <v>6</v>
      </c>
      <c r="AV392" t="s">
        <v>259</v>
      </c>
      <c r="AW392" s="20"/>
      <c r="AX392" t="s">
        <v>119</v>
      </c>
      <c r="AY392" t="s">
        <v>89</v>
      </c>
      <c r="AZ392" t="s">
        <v>156</v>
      </c>
      <c r="BA392" t="s">
        <v>263</v>
      </c>
      <c r="BB392" t="s">
        <v>272</v>
      </c>
      <c r="BC392" t="s">
        <v>273</v>
      </c>
      <c r="BD392">
        <v>2.4419541645158197E-2</v>
      </c>
      <c r="BE392">
        <v>2.4419541645158197E-2</v>
      </c>
      <c r="BF392">
        <v>2.6474803994405191E-3</v>
      </c>
      <c r="BG392">
        <v>2.6474803994405191E-3</v>
      </c>
      <c r="BH392">
        <v>2.50699408265527E-2</v>
      </c>
      <c r="BI392">
        <v>2.50699408265527E-2</v>
      </c>
      <c r="BJ392">
        <v>3.9560422665372696E-3</v>
      </c>
      <c r="BK392">
        <v>3.9560422665372696E-3</v>
      </c>
      <c r="BL392">
        <v>7</v>
      </c>
      <c r="BR392">
        <v>0</v>
      </c>
      <c r="BS392">
        <v>0.25</v>
      </c>
      <c r="BT392">
        <v>0.5</v>
      </c>
      <c r="BU392">
        <v>0.75</v>
      </c>
      <c r="BV392">
        <v>0.9</v>
      </c>
    </row>
    <row r="393" spans="1:74" x14ac:dyDescent="0.25">
      <c r="A393" t="s">
        <v>74</v>
      </c>
      <c r="B393" t="s">
        <v>75</v>
      </c>
      <c r="C393">
        <v>29</v>
      </c>
      <c r="D393">
        <v>28</v>
      </c>
      <c r="E393">
        <v>586</v>
      </c>
      <c r="F393" s="7" t="s">
        <v>257</v>
      </c>
      <c r="G393" s="7" t="s">
        <v>257</v>
      </c>
      <c r="H393">
        <v>2022</v>
      </c>
      <c r="I393" t="s">
        <v>78</v>
      </c>
      <c r="J393" t="s">
        <v>79</v>
      </c>
      <c r="K393" t="s">
        <v>108</v>
      </c>
      <c r="L393">
        <v>65.900000000000006</v>
      </c>
      <c r="M393" t="s">
        <v>258</v>
      </c>
      <c r="N393" s="2">
        <v>50</v>
      </c>
      <c r="O393" s="2"/>
      <c r="P393" s="2"/>
      <c r="Q393" s="2"/>
      <c r="R393" s="2"/>
      <c r="AS393">
        <v>6</v>
      </c>
      <c r="AV393" t="s">
        <v>259</v>
      </c>
      <c r="AW393" s="20"/>
      <c r="AX393" t="s">
        <v>119</v>
      </c>
      <c r="AY393" t="s">
        <v>89</v>
      </c>
      <c r="AZ393" t="s">
        <v>156</v>
      </c>
      <c r="BA393" t="s">
        <v>263</v>
      </c>
      <c r="BB393" t="s">
        <v>276</v>
      </c>
      <c r="BC393" t="s">
        <v>277</v>
      </c>
      <c r="BD393">
        <v>2.7529113087707613E-2</v>
      </c>
      <c r="BE393">
        <v>2.7529113087707613E-2</v>
      </c>
      <c r="BF393">
        <v>8.5197484751769262E-3</v>
      </c>
      <c r="BG393">
        <v>8.5197484751769262E-3</v>
      </c>
      <c r="BH393">
        <v>2.8532805844697747E-2</v>
      </c>
      <c r="BI393">
        <v>2.8532805844697747E-2</v>
      </c>
      <c r="BJ393">
        <v>1.0918745609249597E-2</v>
      </c>
      <c r="BK393">
        <v>1.0918745609249597E-2</v>
      </c>
      <c r="BL393">
        <v>7</v>
      </c>
      <c r="BR393">
        <v>0</v>
      </c>
      <c r="BS393">
        <v>0.25</v>
      </c>
      <c r="BT393">
        <v>0.5</v>
      </c>
      <c r="BU393">
        <v>0.75</v>
      </c>
      <c r="BV393">
        <v>0.9</v>
      </c>
    </row>
    <row r="394" spans="1:74" x14ac:dyDescent="0.25">
      <c r="A394" t="s">
        <v>74</v>
      </c>
      <c r="B394" t="s">
        <v>75</v>
      </c>
      <c r="C394">
        <v>30</v>
      </c>
      <c r="D394">
        <v>28</v>
      </c>
      <c r="E394">
        <v>588</v>
      </c>
      <c r="F394" s="7" t="s">
        <v>278</v>
      </c>
      <c r="G394" t="s">
        <v>279</v>
      </c>
      <c r="H394">
        <v>2020</v>
      </c>
      <c r="I394" t="s">
        <v>78</v>
      </c>
      <c r="J394" t="s">
        <v>79</v>
      </c>
      <c r="K394" t="s">
        <v>108</v>
      </c>
      <c r="L394">
        <v>67.8</v>
      </c>
      <c r="M394" t="s">
        <v>280</v>
      </c>
      <c r="N394" s="2">
        <v>50</v>
      </c>
      <c r="O394" s="2"/>
      <c r="P394" s="2"/>
      <c r="Q394" s="2"/>
      <c r="R394" s="2"/>
      <c r="AS394">
        <v>10</v>
      </c>
      <c r="AT394" t="s">
        <v>281</v>
      </c>
      <c r="AV394" t="s">
        <v>282</v>
      </c>
      <c r="AW394" s="1"/>
      <c r="AX394" t="s">
        <v>88</v>
      </c>
      <c r="AY394" t="s">
        <v>89</v>
      </c>
      <c r="AZ394" t="s">
        <v>156</v>
      </c>
      <c r="BA394" t="s">
        <v>263</v>
      </c>
      <c r="BB394" t="s">
        <v>519</v>
      </c>
      <c r="BC394" t="s">
        <v>520</v>
      </c>
      <c r="BD394">
        <v>2.10926835639016E-2</v>
      </c>
      <c r="BE394">
        <v>2.10926835639016E-2</v>
      </c>
      <c r="BF394">
        <v>8.8882523628333529E-3</v>
      </c>
      <c r="BG394">
        <v>8.8882523628333529E-3</v>
      </c>
      <c r="BH394">
        <v>2.5089229028057981E-2</v>
      </c>
      <c r="BI394">
        <v>2.5089229028057981E-2</v>
      </c>
      <c r="BJ394">
        <v>5.0516919551985744E-3</v>
      </c>
      <c r="BK394">
        <v>5.0516919551985744E-3</v>
      </c>
      <c r="BL394">
        <v>5</v>
      </c>
      <c r="BR394">
        <v>0</v>
      </c>
      <c r="BS394">
        <v>0.25</v>
      </c>
      <c r="BT394">
        <v>0.5</v>
      </c>
      <c r="BU394">
        <v>0.75</v>
      </c>
      <c r="BV394">
        <v>0.9</v>
      </c>
    </row>
    <row r="395" spans="1:74" x14ac:dyDescent="0.25">
      <c r="A395" t="s">
        <v>74</v>
      </c>
      <c r="B395" t="s">
        <v>75</v>
      </c>
      <c r="C395">
        <v>30</v>
      </c>
      <c r="D395">
        <v>28</v>
      </c>
      <c r="E395">
        <v>590</v>
      </c>
      <c r="F395" s="7" t="s">
        <v>278</v>
      </c>
      <c r="G395" t="s">
        <v>279</v>
      </c>
      <c r="H395">
        <v>2020</v>
      </c>
      <c r="I395" t="s">
        <v>78</v>
      </c>
      <c r="J395" t="s">
        <v>79</v>
      </c>
      <c r="K395" t="s">
        <v>108</v>
      </c>
      <c r="L395">
        <v>67.8</v>
      </c>
      <c r="M395" t="s">
        <v>280</v>
      </c>
      <c r="N395" s="2">
        <v>50</v>
      </c>
      <c r="O395" s="2"/>
      <c r="P395" s="2"/>
      <c r="Q395" s="2"/>
      <c r="R395" s="2"/>
      <c r="AS395">
        <v>10</v>
      </c>
      <c r="AT395" t="s">
        <v>281</v>
      </c>
      <c r="AV395" t="s">
        <v>282</v>
      </c>
      <c r="AW395" s="1"/>
      <c r="AX395" t="s">
        <v>88</v>
      </c>
      <c r="AY395" t="s">
        <v>89</v>
      </c>
      <c r="AZ395" t="s">
        <v>156</v>
      </c>
      <c r="BA395" t="s">
        <v>263</v>
      </c>
      <c r="BB395" t="s">
        <v>521</v>
      </c>
      <c r="BC395" t="s">
        <v>522</v>
      </c>
      <c r="BD395">
        <v>2.2888580370855678E-2</v>
      </c>
      <c r="BE395">
        <v>2.2888580370855678E-2</v>
      </c>
      <c r="BF395">
        <v>9.632221247002826E-3</v>
      </c>
      <c r="BG395">
        <v>9.632221247002826E-3</v>
      </c>
      <c r="BH395">
        <v>2.2938876693750783E-2</v>
      </c>
      <c r="BI395">
        <v>2.2938876693750783E-2</v>
      </c>
      <c r="BJ395">
        <v>1.7644676267388542E-3</v>
      </c>
      <c r="BK395">
        <v>1.7644676267388542E-3</v>
      </c>
      <c r="BL395">
        <v>5</v>
      </c>
      <c r="BR395">
        <v>0</v>
      </c>
      <c r="BS395">
        <v>0.25</v>
      </c>
      <c r="BT395">
        <v>0.5</v>
      </c>
      <c r="BU395">
        <v>0.75</v>
      </c>
      <c r="BV395">
        <v>0.9</v>
      </c>
    </row>
    <row r="396" spans="1:74" x14ac:dyDescent="0.25">
      <c r="A396" t="s">
        <v>74</v>
      </c>
      <c r="B396" t="s">
        <v>75</v>
      </c>
      <c r="C396">
        <v>30</v>
      </c>
      <c r="D396">
        <v>28</v>
      </c>
      <c r="E396">
        <v>592</v>
      </c>
      <c r="F396" s="7" t="s">
        <v>278</v>
      </c>
      <c r="G396" t="s">
        <v>279</v>
      </c>
      <c r="H396">
        <v>2020</v>
      </c>
      <c r="I396" t="s">
        <v>78</v>
      </c>
      <c r="J396" t="s">
        <v>79</v>
      </c>
      <c r="K396" t="s">
        <v>108</v>
      </c>
      <c r="L396">
        <v>67.8</v>
      </c>
      <c r="M396" t="s">
        <v>280</v>
      </c>
      <c r="N396" s="2">
        <v>50</v>
      </c>
      <c r="O396" s="2"/>
      <c r="P396" s="2"/>
      <c r="Q396" s="2"/>
      <c r="R396" s="2"/>
      <c r="AS396">
        <v>10</v>
      </c>
      <c r="AT396" t="s">
        <v>281</v>
      </c>
      <c r="AV396" t="s">
        <v>282</v>
      </c>
      <c r="AW396" s="1"/>
      <c r="AX396" t="s">
        <v>88</v>
      </c>
      <c r="AY396" t="s">
        <v>89</v>
      </c>
      <c r="AZ396" t="s">
        <v>156</v>
      </c>
      <c r="BA396" t="s">
        <v>263</v>
      </c>
      <c r="BB396" t="s">
        <v>374</v>
      </c>
      <c r="BC396" t="s">
        <v>375</v>
      </c>
      <c r="BD396">
        <v>7.4119554613586866E-2</v>
      </c>
      <c r="BE396">
        <v>7.4119554613586866E-2</v>
      </c>
      <c r="BF396">
        <v>4.4837323675578612E-2</v>
      </c>
      <c r="BG396">
        <v>4.4837323675578612E-2</v>
      </c>
      <c r="BH396">
        <v>7.0931645498378521E-2</v>
      </c>
      <c r="BI396">
        <v>7.0931645498378521E-2</v>
      </c>
      <c r="BJ396">
        <v>3.5416683925921004E-2</v>
      </c>
      <c r="BK396">
        <v>3.5416683925921004E-2</v>
      </c>
      <c r="BL396">
        <v>5</v>
      </c>
      <c r="BR396">
        <v>0</v>
      </c>
      <c r="BS396">
        <v>0.25</v>
      </c>
      <c r="BT396">
        <v>0.5</v>
      </c>
      <c r="BU396">
        <v>0.75</v>
      </c>
      <c r="BV396">
        <v>0.9</v>
      </c>
    </row>
    <row r="397" spans="1:74" x14ac:dyDescent="0.25">
      <c r="A397" t="s">
        <v>74</v>
      </c>
      <c r="B397" t="s">
        <v>75</v>
      </c>
      <c r="C397">
        <v>30</v>
      </c>
      <c r="D397">
        <v>28</v>
      </c>
      <c r="E397">
        <v>594</v>
      </c>
      <c r="F397" s="7" t="s">
        <v>278</v>
      </c>
      <c r="G397" t="s">
        <v>279</v>
      </c>
      <c r="H397">
        <v>2020</v>
      </c>
      <c r="I397" t="s">
        <v>78</v>
      </c>
      <c r="J397" t="s">
        <v>79</v>
      </c>
      <c r="K397" t="s">
        <v>108</v>
      </c>
      <c r="L397">
        <v>67.8</v>
      </c>
      <c r="M397" t="s">
        <v>280</v>
      </c>
      <c r="N397" s="2">
        <v>50</v>
      </c>
      <c r="O397" s="2"/>
      <c r="P397" s="2"/>
      <c r="Q397" s="2"/>
      <c r="R397" s="2"/>
      <c r="AS397">
        <v>10</v>
      </c>
      <c r="AT397" t="s">
        <v>281</v>
      </c>
      <c r="AV397" t="s">
        <v>282</v>
      </c>
      <c r="AW397" s="1"/>
      <c r="AX397" t="s">
        <v>88</v>
      </c>
      <c r="AY397" t="s">
        <v>89</v>
      </c>
      <c r="AZ397" t="s">
        <v>156</v>
      </c>
      <c r="BA397" t="s">
        <v>263</v>
      </c>
      <c r="BB397" t="s">
        <v>377</v>
      </c>
      <c r="BC397" t="s">
        <v>378</v>
      </c>
      <c r="BD397">
        <v>2.1124938608313101E-2</v>
      </c>
      <c r="BE397">
        <v>2.1124938608313101E-2</v>
      </c>
      <c r="BF397">
        <v>8.9582370219773305E-3</v>
      </c>
      <c r="BG397">
        <v>8.9582370219773305E-3</v>
      </c>
      <c r="BH397">
        <v>2.4774999649565959E-2</v>
      </c>
      <c r="BI397">
        <v>2.4774999649565959E-2</v>
      </c>
      <c r="BJ397">
        <v>4.8523203173622114E-3</v>
      </c>
      <c r="BK397">
        <v>4.8523203173622114E-3</v>
      </c>
      <c r="BL397">
        <v>5</v>
      </c>
      <c r="BR397">
        <v>0</v>
      </c>
      <c r="BS397">
        <v>0.25</v>
      </c>
      <c r="BT397">
        <v>0.5</v>
      </c>
      <c r="BU397">
        <v>0.75</v>
      </c>
      <c r="BV397">
        <v>0.9</v>
      </c>
    </row>
    <row r="398" spans="1:74" x14ac:dyDescent="0.25">
      <c r="A398" t="s">
        <v>74</v>
      </c>
      <c r="B398" t="s">
        <v>75</v>
      </c>
      <c r="C398">
        <v>30</v>
      </c>
      <c r="D398">
        <v>28</v>
      </c>
      <c r="E398">
        <v>596</v>
      </c>
      <c r="F398" s="7" t="s">
        <v>278</v>
      </c>
      <c r="G398" t="s">
        <v>279</v>
      </c>
      <c r="H398">
        <v>2020</v>
      </c>
      <c r="I398" t="s">
        <v>78</v>
      </c>
      <c r="J398" t="s">
        <v>79</v>
      </c>
      <c r="K398" t="s">
        <v>108</v>
      </c>
      <c r="L398">
        <v>67.8</v>
      </c>
      <c r="M398" t="s">
        <v>280</v>
      </c>
      <c r="N398" s="2">
        <v>50</v>
      </c>
      <c r="O398" s="2"/>
      <c r="P398" s="2"/>
      <c r="Q398" s="2"/>
      <c r="R398" s="2"/>
      <c r="AS398">
        <v>10</v>
      </c>
      <c r="AT398" t="s">
        <v>281</v>
      </c>
      <c r="AV398" t="s">
        <v>282</v>
      </c>
      <c r="AW398" s="1"/>
      <c r="AX398" t="s">
        <v>88</v>
      </c>
      <c r="AY398" t="s">
        <v>89</v>
      </c>
      <c r="AZ398" t="s">
        <v>156</v>
      </c>
      <c r="BA398" t="s">
        <v>263</v>
      </c>
      <c r="BB398" t="s">
        <v>380</v>
      </c>
      <c r="BC398" t="s">
        <v>381</v>
      </c>
      <c r="BD398">
        <v>2.3025799894633658E-2</v>
      </c>
      <c r="BE398">
        <v>2.3025799894633658E-2</v>
      </c>
      <c r="BF398">
        <v>9.6819790311388505E-3</v>
      </c>
      <c r="BG398">
        <v>9.6819790311388505E-3</v>
      </c>
      <c r="BH398">
        <v>2.2717833859549057E-2</v>
      </c>
      <c r="BI398">
        <v>2.2717833859549057E-2</v>
      </c>
      <c r="BJ398">
        <v>1.8164065322626068E-3</v>
      </c>
      <c r="BK398">
        <v>1.8164065322626068E-3</v>
      </c>
      <c r="BL398">
        <v>5</v>
      </c>
      <c r="BR398">
        <v>0</v>
      </c>
      <c r="BS398">
        <v>0.25</v>
      </c>
      <c r="BT398">
        <v>0.5</v>
      </c>
      <c r="BU398">
        <v>0.75</v>
      </c>
      <c r="BV398">
        <v>0.9</v>
      </c>
    </row>
    <row r="399" spans="1:74" x14ac:dyDescent="0.25">
      <c r="A399" t="s">
        <v>74</v>
      </c>
      <c r="B399" t="s">
        <v>75</v>
      </c>
      <c r="C399">
        <v>30</v>
      </c>
      <c r="D399">
        <v>28</v>
      </c>
      <c r="E399">
        <v>598</v>
      </c>
      <c r="F399" s="7" t="s">
        <v>278</v>
      </c>
      <c r="G399" t="s">
        <v>279</v>
      </c>
      <c r="H399">
        <v>2020</v>
      </c>
      <c r="I399" t="s">
        <v>78</v>
      </c>
      <c r="J399" t="s">
        <v>79</v>
      </c>
      <c r="K399" t="s">
        <v>108</v>
      </c>
      <c r="L399">
        <v>67.8</v>
      </c>
      <c r="M399" t="s">
        <v>280</v>
      </c>
      <c r="N399" s="2">
        <v>50</v>
      </c>
      <c r="O399" s="2"/>
      <c r="P399" s="2"/>
      <c r="Q399" s="2"/>
      <c r="R399" s="2"/>
      <c r="AS399">
        <v>10</v>
      </c>
      <c r="AT399" t="s">
        <v>281</v>
      </c>
      <c r="AV399" t="s">
        <v>282</v>
      </c>
      <c r="AW399" s="1"/>
      <c r="AX399" t="s">
        <v>88</v>
      </c>
      <c r="AY399" t="s">
        <v>89</v>
      </c>
      <c r="AZ399" t="s">
        <v>156</v>
      </c>
      <c r="BA399" t="s">
        <v>263</v>
      </c>
      <c r="BB399" t="s">
        <v>382</v>
      </c>
      <c r="BC399" t="s">
        <v>383</v>
      </c>
      <c r="BD399">
        <v>4.0818351056577919E-2</v>
      </c>
      <c r="BE399">
        <v>4.0818351056577919E-2</v>
      </c>
      <c r="BF399">
        <v>1.5471602605107724E-2</v>
      </c>
      <c r="BG399">
        <v>1.5471602605107724E-2</v>
      </c>
      <c r="BH399">
        <v>4.4905825181597504E-2</v>
      </c>
      <c r="BI399">
        <v>4.4905825181597504E-2</v>
      </c>
      <c r="BJ399">
        <v>5.0587058207944855E-3</v>
      </c>
      <c r="BK399">
        <v>5.0587058207944855E-3</v>
      </c>
      <c r="BL399">
        <v>5</v>
      </c>
      <c r="BR399">
        <v>0</v>
      </c>
      <c r="BS399">
        <v>0.25</v>
      </c>
      <c r="BT399">
        <v>0.5</v>
      </c>
      <c r="BU399">
        <v>0.75</v>
      </c>
      <c r="BV399">
        <v>0.9</v>
      </c>
    </row>
    <row r="400" spans="1:74" x14ac:dyDescent="0.25">
      <c r="A400" t="s">
        <v>74</v>
      </c>
      <c r="B400" t="s">
        <v>75</v>
      </c>
      <c r="C400">
        <v>30</v>
      </c>
      <c r="D400">
        <v>28</v>
      </c>
      <c r="E400">
        <v>600</v>
      </c>
      <c r="F400" s="7" t="s">
        <v>278</v>
      </c>
      <c r="G400" t="s">
        <v>279</v>
      </c>
      <c r="H400">
        <v>2020</v>
      </c>
      <c r="I400" t="s">
        <v>78</v>
      </c>
      <c r="J400" t="s">
        <v>79</v>
      </c>
      <c r="K400" t="s">
        <v>108</v>
      </c>
      <c r="L400">
        <v>67.8</v>
      </c>
      <c r="M400" t="s">
        <v>280</v>
      </c>
      <c r="N400" s="2">
        <v>50</v>
      </c>
      <c r="O400" s="2"/>
      <c r="P400" s="2"/>
      <c r="Q400" s="2"/>
      <c r="R400" s="2"/>
      <c r="AS400">
        <v>10</v>
      </c>
      <c r="AT400" t="s">
        <v>281</v>
      </c>
      <c r="AV400" t="s">
        <v>282</v>
      </c>
      <c r="AW400" s="1"/>
      <c r="AX400" t="s">
        <v>88</v>
      </c>
      <c r="AY400" t="s">
        <v>89</v>
      </c>
      <c r="AZ400" t="s">
        <v>156</v>
      </c>
      <c r="BA400" t="s">
        <v>263</v>
      </c>
      <c r="BB400" t="s">
        <v>384</v>
      </c>
      <c r="BC400" t="s">
        <v>385</v>
      </c>
      <c r="BD400">
        <v>4.3232078462539882E-2</v>
      </c>
      <c r="BE400">
        <v>4.3232078462539882E-2</v>
      </c>
      <c r="BF400">
        <v>1.631962117642766E-2</v>
      </c>
      <c r="BG400">
        <v>1.631962117642766E-2</v>
      </c>
      <c r="BH400">
        <v>4.6787590643738816E-2</v>
      </c>
      <c r="BI400">
        <v>4.6787590643738816E-2</v>
      </c>
      <c r="BJ400">
        <v>7.2679605536864235E-3</v>
      </c>
      <c r="BK400">
        <v>7.2679605536864235E-3</v>
      </c>
      <c r="BL400">
        <v>5</v>
      </c>
      <c r="BR400">
        <v>0</v>
      </c>
      <c r="BS400">
        <v>0.25</v>
      </c>
      <c r="BT400">
        <v>0.5</v>
      </c>
      <c r="BU400">
        <v>0.75</v>
      </c>
      <c r="BV400">
        <v>0.9</v>
      </c>
    </row>
    <row r="401" spans="1:74" x14ac:dyDescent="0.25">
      <c r="A401" t="s">
        <v>74</v>
      </c>
      <c r="B401" t="s">
        <v>75</v>
      </c>
      <c r="C401">
        <v>30</v>
      </c>
      <c r="D401">
        <v>28</v>
      </c>
      <c r="E401">
        <v>602</v>
      </c>
      <c r="F401" s="7" t="s">
        <v>278</v>
      </c>
      <c r="G401" t="s">
        <v>279</v>
      </c>
      <c r="H401">
        <v>2020</v>
      </c>
      <c r="I401" t="s">
        <v>78</v>
      </c>
      <c r="J401" t="s">
        <v>79</v>
      </c>
      <c r="K401" t="s">
        <v>108</v>
      </c>
      <c r="L401">
        <v>67.8</v>
      </c>
      <c r="M401" t="s">
        <v>280</v>
      </c>
      <c r="N401" s="2">
        <v>50</v>
      </c>
      <c r="O401" s="2"/>
      <c r="P401" s="2"/>
      <c r="Q401" s="2"/>
      <c r="R401" s="2"/>
      <c r="AS401">
        <v>10</v>
      </c>
      <c r="AT401" t="s">
        <v>281</v>
      </c>
      <c r="AV401" t="s">
        <v>282</v>
      </c>
      <c r="AW401" s="1"/>
      <c r="AX401" t="s">
        <v>88</v>
      </c>
      <c r="AY401" t="s">
        <v>89</v>
      </c>
      <c r="AZ401" t="s">
        <v>156</v>
      </c>
      <c r="BA401" t="s">
        <v>263</v>
      </c>
      <c r="BB401" t="s">
        <v>386</v>
      </c>
      <c r="BC401" t="s">
        <v>387</v>
      </c>
      <c r="BD401">
        <v>4.9119071358815471E-2</v>
      </c>
      <c r="BE401">
        <v>4.9119071358815471E-2</v>
      </c>
      <c r="BF401">
        <v>1.9260898580088975E-2</v>
      </c>
      <c r="BG401">
        <v>1.9260898580088975E-2</v>
      </c>
      <c r="BH401">
        <v>5.192514917854836E-2</v>
      </c>
      <c r="BI401">
        <v>5.192514917854836E-2</v>
      </c>
      <c r="BJ401">
        <v>8.1651263626408548E-3</v>
      </c>
      <c r="BK401">
        <v>8.1651263626408548E-3</v>
      </c>
      <c r="BL401">
        <v>5</v>
      </c>
      <c r="BR401">
        <v>0</v>
      </c>
      <c r="BS401">
        <v>0.25</v>
      </c>
      <c r="BT401">
        <v>0.5</v>
      </c>
      <c r="BU401">
        <v>0.75</v>
      </c>
      <c r="BV401">
        <v>0.9</v>
      </c>
    </row>
    <row r="402" spans="1:74" x14ac:dyDescent="0.25">
      <c r="A402" t="s">
        <v>74</v>
      </c>
      <c r="B402" t="s">
        <v>75</v>
      </c>
      <c r="C402">
        <v>30</v>
      </c>
      <c r="D402">
        <v>28</v>
      </c>
      <c r="E402">
        <v>604</v>
      </c>
      <c r="F402" s="7" t="s">
        <v>278</v>
      </c>
      <c r="G402" t="s">
        <v>279</v>
      </c>
      <c r="H402">
        <v>2020</v>
      </c>
      <c r="I402" t="s">
        <v>78</v>
      </c>
      <c r="J402" t="s">
        <v>79</v>
      </c>
      <c r="K402" t="s">
        <v>108</v>
      </c>
      <c r="L402">
        <v>67.8</v>
      </c>
      <c r="M402" t="s">
        <v>280</v>
      </c>
      <c r="N402" s="2">
        <v>50</v>
      </c>
      <c r="O402" s="2"/>
      <c r="P402" s="2"/>
      <c r="Q402" s="2"/>
      <c r="R402" s="2"/>
      <c r="AS402">
        <v>10</v>
      </c>
      <c r="AT402" t="s">
        <v>281</v>
      </c>
      <c r="AV402" t="s">
        <v>282</v>
      </c>
      <c r="AW402" s="1"/>
      <c r="AX402" t="s">
        <v>88</v>
      </c>
      <c r="AY402" t="s">
        <v>89</v>
      </c>
      <c r="AZ402" t="s">
        <v>156</v>
      </c>
      <c r="BA402" t="s">
        <v>263</v>
      </c>
      <c r="BB402" t="s">
        <v>264</v>
      </c>
      <c r="BC402" t="s">
        <v>265</v>
      </c>
      <c r="BD402">
        <v>1.9170605478281998E-2</v>
      </c>
      <c r="BE402">
        <v>1.9170605478281998E-2</v>
      </c>
      <c r="BF402">
        <v>1.0714700483696174E-2</v>
      </c>
      <c r="BG402">
        <v>1.0714700483696174E-2</v>
      </c>
      <c r="BH402">
        <v>1.7998311399589201E-2</v>
      </c>
      <c r="BI402">
        <v>1.7998311399589201E-2</v>
      </c>
      <c r="BJ402">
        <v>7.1065776871251408E-3</v>
      </c>
      <c r="BK402">
        <v>7.1065776871251408E-3</v>
      </c>
      <c r="BL402">
        <v>5</v>
      </c>
      <c r="BR402">
        <v>0</v>
      </c>
      <c r="BS402">
        <v>0.25</v>
      </c>
      <c r="BT402">
        <v>0.5</v>
      </c>
      <c r="BU402">
        <v>0.75</v>
      </c>
      <c r="BV402">
        <v>0.9</v>
      </c>
    </row>
    <row r="403" spans="1:74" x14ac:dyDescent="0.25">
      <c r="A403" t="s">
        <v>74</v>
      </c>
      <c r="B403" t="s">
        <v>75</v>
      </c>
      <c r="C403">
        <v>30</v>
      </c>
      <c r="D403">
        <v>28</v>
      </c>
      <c r="E403">
        <v>606</v>
      </c>
      <c r="F403" s="7" t="s">
        <v>278</v>
      </c>
      <c r="G403" t="s">
        <v>279</v>
      </c>
      <c r="H403">
        <v>2020</v>
      </c>
      <c r="I403" t="s">
        <v>78</v>
      </c>
      <c r="J403" t="s">
        <v>79</v>
      </c>
      <c r="K403" t="s">
        <v>108</v>
      </c>
      <c r="L403">
        <v>67.8</v>
      </c>
      <c r="M403" t="s">
        <v>280</v>
      </c>
      <c r="N403" s="2">
        <v>50</v>
      </c>
      <c r="O403" s="2"/>
      <c r="P403" s="2"/>
      <c r="Q403" s="2"/>
      <c r="R403" s="2"/>
      <c r="AS403">
        <v>10</v>
      </c>
      <c r="AT403" t="s">
        <v>281</v>
      </c>
      <c r="AV403" t="s">
        <v>282</v>
      </c>
      <c r="AW403" s="1"/>
      <c r="AX403" t="s">
        <v>88</v>
      </c>
      <c r="AY403" t="s">
        <v>89</v>
      </c>
      <c r="AZ403" t="s">
        <v>156</v>
      </c>
      <c r="BA403" t="s">
        <v>263</v>
      </c>
      <c r="BB403" t="s">
        <v>268</v>
      </c>
      <c r="BC403" t="s">
        <v>269</v>
      </c>
      <c r="BD403">
        <v>2.0935079278176883E-2</v>
      </c>
      <c r="BE403">
        <v>2.0935079278176883E-2</v>
      </c>
      <c r="BF403">
        <v>1.1564794037891062E-2</v>
      </c>
      <c r="BG403">
        <v>1.1564794037891062E-2</v>
      </c>
      <c r="BH403">
        <v>1.9201276804693902E-2</v>
      </c>
      <c r="BI403">
        <v>1.9201276804693902E-2</v>
      </c>
      <c r="BJ403">
        <v>9.4428867326383382E-3</v>
      </c>
      <c r="BK403">
        <v>9.4428867326383382E-3</v>
      </c>
      <c r="BL403">
        <v>5</v>
      </c>
      <c r="BR403">
        <v>0</v>
      </c>
      <c r="BS403">
        <v>0.25</v>
      </c>
      <c r="BT403">
        <v>0.5</v>
      </c>
      <c r="BU403">
        <v>0.75</v>
      </c>
      <c r="BV403">
        <v>0.9</v>
      </c>
    </row>
    <row r="404" spans="1:74" x14ac:dyDescent="0.25">
      <c r="A404" t="s">
        <v>74</v>
      </c>
      <c r="B404" t="s">
        <v>75</v>
      </c>
      <c r="C404">
        <v>30</v>
      </c>
      <c r="D404">
        <v>28</v>
      </c>
      <c r="E404">
        <v>608</v>
      </c>
      <c r="F404" s="7" t="s">
        <v>278</v>
      </c>
      <c r="G404" t="s">
        <v>279</v>
      </c>
      <c r="H404">
        <v>2020</v>
      </c>
      <c r="I404" t="s">
        <v>78</v>
      </c>
      <c r="J404" t="s">
        <v>79</v>
      </c>
      <c r="K404" t="s">
        <v>108</v>
      </c>
      <c r="L404">
        <v>67.8</v>
      </c>
      <c r="M404" t="s">
        <v>280</v>
      </c>
      <c r="N404" s="2">
        <v>50</v>
      </c>
      <c r="O404" s="2"/>
      <c r="P404" s="2"/>
      <c r="Q404" s="2"/>
      <c r="R404" s="2"/>
      <c r="AS404">
        <v>10</v>
      </c>
      <c r="AT404" t="s">
        <v>281</v>
      </c>
      <c r="AV404" t="s">
        <v>282</v>
      </c>
      <c r="AW404" s="1"/>
      <c r="AX404" t="s">
        <v>88</v>
      </c>
      <c r="AY404" t="s">
        <v>89</v>
      </c>
      <c r="AZ404" t="s">
        <v>156</v>
      </c>
      <c r="BA404" t="s">
        <v>263</v>
      </c>
      <c r="BB404" t="s">
        <v>272</v>
      </c>
      <c r="BC404" t="s">
        <v>273</v>
      </c>
      <c r="BD404">
        <v>3.0511690679130638E-2</v>
      </c>
      <c r="BE404">
        <v>3.0511690679130638E-2</v>
      </c>
      <c r="BF404">
        <v>1.6580328577662944E-2</v>
      </c>
      <c r="BG404">
        <v>1.6580328577662944E-2</v>
      </c>
      <c r="BH404">
        <v>2.8777755512284436E-2</v>
      </c>
      <c r="BI404">
        <v>2.8777755512284436E-2</v>
      </c>
      <c r="BJ404">
        <v>1.0614707033623326E-2</v>
      </c>
      <c r="BK404">
        <v>1.0614707033623326E-2</v>
      </c>
      <c r="BL404">
        <v>5</v>
      </c>
      <c r="BR404">
        <v>0</v>
      </c>
      <c r="BS404">
        <v>0.25</v>
      </c>
      <c r="BT404">
        <v>0.5</v>
      </c>
      <c r="BU404">
        <v>0.75</v>
      </c>
      <c r="BV404">
        <v>0.9</v>
      </c>
    </row>
    <row r="405" spans="1:74" x14ac:dyDescent="0.25">
      <c r="A405" t="s">
        <v>74</v>
      </c>
      <c r="B405" t="s">
        <v>75</v>
      </c>
      <c r="C405">
        <v>30</v>
      </c>
      <c r="D405">
        <v>28</v>
      </c>
      <c r="E405">
        <v>610</v>
      </c>
      <c r="F405" s="7" t="s">
        <v>278</v>
      </c>
      <c r="G405" t="s">
        <v>279</v>
      </c>
      <c r="H405">
        <v>2020</v>
      </c>
      <c r="I405" t="s">
        <v>78</v>
      </c>
      <c r="J405" t="s">
        <v>79</v>
      </c>
      <c r="K405" t="s">
        <v>108</v>
      </c>
      <c r="L405">
        <v>67.8</v>
      </c>
      <c r="M405" t="s">
        <v>280</v>
      </c>
      <c r="N405" s="2">
        <v>50</v>
      </c>
      <c r="O405" s="2"/>
      <c r="P405" s="2"/>
      <c r="Q405" s="2"/>
      <c r="R405" s="2"/>
      <c r="AS405">
        <v>10</v>
      </c>
      <c r="AT405" t="s">
        <v>281</v>
      </c>
      <c r="AV405" t="s">
        <v>282</v>
      </c>
      <c r="AW405" s="1"/>
      <c r="AX405" t="s">
        <v>88</v>
      </c>
      <c r="AY405" t="s">
        <v>89</v>
      </c>
      <c r="AZ405" t="s">
        <v>156</v>
      </c>
      <c r="BA405" t="s">
        <v>263</v>
      </c>
      <c r="BB405" t="s">
        <v>276</v>
      </c>
      <c r="BC405" t="s">
        <v>277</v>
      </c>
      <c r="BD405">
        <v>3.4034645905952697E-2</v>
      </c>
      <c r="BE405">
        <v>3.4034645905952697E-2</v>
      </c>
      <c r="BF405">
        <v>1.8026523171406073E-2</v>
      </c>
      <c r="BG405">
        <v>1.8026523171406073E-2</v>
      </c>
      <c r="BH405">
        <v>3.1853244482400636E-2</v>
      </c>
      <c r="BI405">
        <v>3.1853244482400636E-2</v>
      </c>
      <c r="BJ405">
        <v>1.4352650627077084E-2</v>
      </c>
      <c r="BK405">
        <v>1.4352650627077084E-2</v>
      </c>
      <c r="BL405">
        <v>5</v>
      </c>
      <c r="BR405">
        <v>0</v>
      </c>
      <c r="BS405">
        <v>0.25</v>
      </c>
      <c r="BT405">
        <v>0.5</v>
      </c>
      <c r="BU405">
        <v>0.75</v>
      </c>
      <c r="BV405">
        <v>0.9</v>
      </c>
    </row>
    <row r="406" spans="1:74" x14ac:dyDescent="0.25">
      <c r="A406" t="s">
        <v>74</v>
      </c>
      <c r="B406" t="s">
        <v>75</v>
      </c>
      <c r="C406">
        <v>31</v>
      </c>
      <c r="D406">
        <v>29</v>
      </c>
      <c r="E406">
        <v>612</v>
      </c>
      <c r="F406" t="s">
        <v>457</v>
      </c>
      <c r="G406" t="s">
        <v>458</v>
      </c>
      <c r="H406">
        <v>2007</v>
      </c>
      <c r="I406" t="s">
        <v>78</v>
      </c>
      <c r="J406" t="s">
        <v>79</v>
      </c>
      <c r="K406" t="s">
        <v>80</v>
      </c>
      <c r="L406">
        <v>78.2</v>
      </c>
      <c r="M406" t="s">
        <v>459</v>
      </c>
      <c r="N406" s="2">
        <v>22.8</v>
      </c>
      <c r="O406" s="2"/>
      <c r="P406" s="2"/>
      <c r="Q406" s="2"/>
      <c r="R406" s="2"/>
      <c r="AS406" t="s">
        <v>460</v>
      </c>
      <c r="AU406" t="s">
        <v>461</v>
      </c>
      <c r="AV406" t="s">
        <v>118</v>
      </c>
      <c r="AW406" t="s">
        <v>105</v>
      </c>
      <c r="AX406" t="s">
        <v>88</v>
      </c>
      <c r="AY406" t="s">
        <v>120</v>
      </c>
      <c r="AZ406" t="s">
        <v>156</v>
      </c>
      <c r="BA406" t="s">
        <v>263</v>
      </c>
      <c r="BB406" t="s">
        <v>621</v>
      </c>
      <c r="BC406" t="s">
        <v>622</v>
      </c>
      <c r="BD406" s="16" t="s">
        <v>623</v>
      </c>
      <c r="BE406" s="17">
        <v>0.72</v>
      </c>
      <c r="BF406" s="18" t="s">
        <v>624</v>
      </c>
      <c r="BG406" s="17">
        <v>0.15</v>
      </c>
      <c r="BH406" s="18" t="s">
        <v>625</v>
      </c>
      <c r="BI406" s="17">
        <v>0.67</v>
      </c>
      <c r="BJ406" s="18" t="s">
        <v>626</v>
      </c>
      <c r="BK406" s="17">
        <v>0.23</v>
      </c>
      <c r="BL406">
        <v>22</v>
      </c>
      <c r="BR406">
        <v>0</v>
      </c>
      <c r="BS406">
        <v>0.25</v>
      </c>
      <c r="BT406">
        <v>0.5</v>
      </c>
      <c r="BU406">
        <v>0.75</v>
      </c>
      <c r="BV406">
        <v>0.9</v>
      </c>
    </row>
    <row r="407" spans="1:74" x14ac:dyDescent="0.25">
      <c r="A407" t="s">
        <v>74</v>
      </c>
      <c r="B407" t="s">
        <v>75</v>
      </c>
      <c r="C407">
        <v>31</v>
      </c>
      <c r="D407">
        <v>29</v>
      </c>
      <c r="E407">
        <v>614</v>
      </c>
      <c r="F407" t="s">
        <v>457</v>
      </c>
      <c r="G407" t="s">
        <v>458</v>
      </c>
      <c r="H407">
        <v>2007</v>
      </c>
      <c r="I407" t="s">
        <v>78</v>
      </c>
      <c r="J407" t="s">
        <v>79</v>
      </c>
      <c r="K407" t="s">
        <v>80</v>
      </c>
      <c r="L407">
        <v>78.2</v>
      </c>
      <c r="M407" t="s">
        <v>459</v>
      </c>
      <c r="N407" s="2">
        <v>22.8</v>
      </c>
      <c r="O407" s="2"/>
      <c r="P407" s="2"/>
      <c r="Q407" s="2"/>
      <c r="R407" s="2"/>
      <c r="AS407" t="s">
        <v>460</v>
      </c>
      <c r="AU407" t="s">
        <v>461</v>
      </c>
      <c r="AV407" t="s">
        <v>118</v>
      </c>
      <c r="AW407" t="s">
        <v>105</v>
      </c>
      <c r="AX407" t="s">
        <v>88</v>
      </c>
      <c r="AY407" t="s">
        <v>120</v>
      </c>
      <c r="AZ407" t="s">
        <v>156</v>
      </c>
      <c r="BA407" t="s">
        <v>263</v>
      </c>
      <c r="BB407" t="s">
        <v>631</v>
      </c>
      <c r="BC407" t="s">
        <v>632</v>
      </c>
      <c r="BD407" s="16" t="s">
        <v>633</v>
      </c>
      <c r="BE407" s="17">
        <v>0.62</v>
      </c>
      <c r="BF407" s="18" t="s">
        <v>630</v>
      </c>
      <c r="BG407" s="17">
        <v>0.14000000000000001</v>
      </c>
      <c r="BH407" s="18" t="s">
        <v>634</v>
      </c>
      <c r="BI407" s="17">
        <v>0.7</v>
      </c>
      <c r="BJ407" s="18" t="s">
        <v>619</v>
      </c>
      <c r="BK407" s="17">
        <v>0.12</v>
      </c>
      <c r="BL407">
        <v>22</v>
      </c>
      <c r="BR407">
        <v>0</v>
      </c>
      <c r="BS407">
        <v>0.25</v>
      </c>
      <c r="BT407">
        <v>0.5</v>
      </c>
      <c r="BU407">
        <v>0.75</v>
      </c>
      <c r="BV407">
        <v>0.9</v>
      </c>
    </row>
    <row r="408" spans="1:74" x14ac:dyDescent="0.25">
      <c r="A408" t="s">
        <v>74</v>
      </c>
      <c r="B408" t="s">
        <v>75</v>
      </c>
      <c r="C408">
        <v>31</v>
      </c>
      <c r="D408">
        <v>29</v>
      </c>
      <c r="E408">
        <v>615</v>
      </c>
      <c r="F408" t="s">
        <v>457</v>
      </c>
      <c r="G408" t="s">
        <v>458</v>
      </c>
      <c r="H408">
        <v>2007</v>
      </c>
      <c r="I408" t="s">
        <v>78</v>
      </c>
      <c r="J408" t="s">
        <v>79</v>
      </c>
      <c r="K408" t="s">
        <v>80</v>
      </c>
      <c r="L408">
        <v>78.2</v>
      </c>
      <c r="M408" t="s">
        <v>459</v>
      </c>
      <c r="N408" s="2">
        <v>22.8</v>
      </c>
      <c r="O408" s="2"/>
      <c r="P408" s="2"/>
      <c r="Q408" s="2"/>
      <c r="R408" s="2"/>
      <c r="AS408" t="s">
        <v>460</v>
      </c>
      <c r="AU408" t="s">
        <v>461</v>
      </c>
      <c r="AV408" t="s">
        <v>118</v>
      </c>
      <c r="AW408" t="s">
        <v>105</v>
      </c>
      <c r="AX408" t="s">
        <v>88</v>
      </c>
      <c r="AY408" t="s">
        <v>120</v>
      </c>
      <c r="AZ408" t="s">
        <v>156</v>
      </c>
      <c r="BA408" t="s">
        <v>263</v>
      </c>
      <c r="BB408" t="s">
        <v>475</v>
      </c>
      <c r="BC408" t="s">
        <v>464</v>
      </c>
      <c r="BD408" s="16" t="s">
        <v>476</v>
      </c>
      <c r="BE408" s="17">
        <v>3.94</v>
      </c>
      <c r="BF408" s="18" t="s">
        <v>477</v>
      </c>
      <c r="BG408" s="17">
        <v>1.93</v>
      </c>
      <c r="BH408" s="18" t="s">
        <v>478</v>
      </c>
      <c r="BI408" s="17">
        <v>5</v>
      </c>
      <c r="BJ408" s="18" t="s">
        <v>479</v>
      </c>
      <c r="BK408" s="17">
        <v>2.5499999999999998</v>
      </c>
      <c r="BL408">
        <v>22</v>
      </c>
      <c r="BR408">
        <v>0</v>
      </c>
      <c r="BS408">
        <v>0.25</v>
      </c>
      <c r="BT408">
        <v>0.5</v>
      </c>
      <c r="BU408">
        <v>0.75</v>
      </c>
      <c r="BV408">
        <v>0.9</v>
      </c>
    </row>
    <row r="409" spans="1:74" x14ac:dyDescent="0.25">
      <c r="A409" t="s">
        <v>74</v>
      </c>
      <c r="B409" t="s">
        <v>75</v>
      </c>
      <c r="C409">
        <v>31</v>
      </c>
      <c r="D409">
        <v>29</v>
      </c>
      <c r="E409">
        <v>618</v>
      </c>
      <c r="F409" t="s">
        <v>457</v>
      </c>
      <c r="G409" t="s">
        <v>458</v>
      </c>
      <c r="H409">
        <v>2007</v>
      </c>
      <c r="I409" t="s">
        <v>78</v>
      </c>
      <c r="J409" t="s">
        <v>79</v>
      </c>
      <c r="K409" t="s">
        <v>80</v>
      </c>
      <c r="L409">
        <v>78.2</v>
      </c>
      <c r="M409" t="s">
        <v>459</v>
      </c>
      <c r="N409" s="2">
        <v>22.8</v>
      </c>
      <c r="O409" s="2"/>
      <c r="P409" s="2"/>
      <c r="Q409" s="2"/>
      <c r="R409" s="2"/>
      <c r="AS409" t="s">
        <v>460</v>
      </c>
      <c r="AU409" t="s">
        <v>461</v>
      </c>
      <c r="AV409" t="s">
        <v>118</v>
      </c>
      <c r="AW409" t="s">
        <v>105</v>
      </c>
      <c r="AX409" t="s">
        <v>88</v>
      </c>
      <c r="AY409" t="s">
        <v>120</v>
      </c>
      <c r="AZ409" t="s">
        <v>156</v>
      </c>
      <c r="BA409" t="s">
        <v>263</v>
      </c>
      <c r="BB409" t="s">
        <v>640</v>
      </c>
      <c r="BC409" t="s">
        <v>641</v>
      </c>
      <c r="BD409" s="16" t="s">
        <v>642</v>
      </c>
      <c r="BE409" s="17">
        <v>0.69</v>
      </c>
      <c r="BF409" s="18" t="s">
        <v>637</v>
      </c>
      <c r="BG409" s="17">
        <v>0.18</v>
      </c>
      <c r="BH409" s="18" t="s">
        <v>643</v>
      </c>
      <c r="BI409" s="17">
        <v>0.63</v>
      </c>
      <c r="BJ409" s="18" t="s">
        <v>626</v>
      </c>
      <c r="BK409" s="17">
        <v>0.23</v>
      </c>
      <c r="BL409">
        <v>22</v>
      </c>
      <c r="BR409">
        <v>0</v>
      </c>
      <c r="BS409">
        <v>0.25</v>
      </c>
      <c r="BT409">
        <v>0.5</v>
      </c>
      <c r="BU409">
        <v>0.75</v>
      </c>
      <c r="BV409">
        <v>0.9</v>
      </c>
    </row>
    <row r="410" spans="1:74" x14ac:dyDescent="0.25">
      <c r="A410" t="s">
        <v>74</v>
      </c>
      <c r="B410" t="s">
        <v>75</v>
      </c>
      <c r="C410">
        <v>2</v>
      </c>
      <c r="D410">
        <v>2</v>
      </c>
      <c r="E410">
        <v>11</v>
      </c>
      <c r="F410" t="s">
        <v>124</v>
      </c>
      <c r="G410" t="s">
        <v>125</v>
      </c>
      <c r="H410">
        <v>2020</v>
      </c>
      <c r="I410" t="s">
        <v>78</v>
      </c>
      <c r="J410" t="s">
        <v>79</v>
      </c>
      <c r="K410" t="s">
        <v>80</v>
      </c>
      <c r="L410">
        <v>70.48</v>
      </c>
      <c r="N410" s="2">
        <v>0</v>
      </c>
      <c r="O410" s="2"/>
      <c r="P410" s="2"/>
      <c r="Q410" s="2"/>
      <c r="R410" s="2"/>
      <c r="AS410" t="s">
        <v>85</v>
      </c>
      <c r="AV410" t="s">
        <v>126</v>
      </c>
      <c r="AW410" s="20"/>
      <c r="AX410" s="1"/>
      <c r="AY410" t="s">
        <v>120</v>
      </c>
      <c r="AZ410" t="s">
        <v>90</v>
      </c>
      <c r="BA410" t="s">
        <v>802</v>
      </c>
      <c r="BB410" t="s">
        <v>426</v>
      </c>
      <c r="BC410" t="s">
        <v>427</v>
      </c>
      <c r="BD410">
        <v>0.73</v>
      </c>
      <c r="BE410">
        <v>0.73</v>
      </c>
      <c r="BF410">
        <v>0.08</v>
      </c>
      <c r="BG410">
        <v>0.08</v>
      </c>
      <c r="BH410">
        <v>0.7</v>
      </c>
      <c r="BI410">
        <v>0.7</v>
      </c>
      <c r="BJ410">
        <v>0.08</v>
      </c>
      <c r="BK410">
        <v>0.08</v>
      </c>
      <c r="BL410">
        <v>33</v>
      </c>
      <c r="BR410">
        <v>0</v>
      </c>
      <c r="BS410">
        <v>0.25</v>
      </c>
      <c r="BT410">
        <v>0.5</v>
      </c>
      <c r="BU410">
        <v>0.75</v>
      </c>
      <c r="BV410">
        <v>0.9</v>
      </c>
    </row>
    <row r="411" spans="1:74" x14ac:dyDescent="0.25">
      <c r="A411" t="s">
        <v>74</v>
      </c>
      <c r="B411" t="s">
        <v>75</v>
      </c>
      <c r="C411">
        <v>2</v>
      </c>
      <c r="D411">
        <v>2</v>
      </c>
      <c r="E411">
        <v>12</v>
      </c>
      <c r="F411" t="s">
        <v>124</v>
      </c>
      <c r="G411" t="s">
        <v>125</v>
      </c>
      <c r="H411">
        <v>2020</v>
      </c>
      <c r="I411" t="s">
        <v>78</v>
      </c>
      <c r="J411" t="s">
        <v>79</v>
      </c>
      <c r="K411" t="s">
        <v>80</v>
      </c>
      <c r="L411">
        <v>70.48</v>
      </c>
      <c r="N411" s="2">
        <v>0</v>
      </c>
      <c r="O411" s="2"/>
      <c r="P411" s="2"/>
      <c r="Q411" s="2"/>
      <c r="R411" s="2"/>
      <c r="AS411" t="s">
        <v>85</v>
      </c>
      <c r="AV411" t="s">
        <v>126</v>
      </c>
      <c r="AW411" s="20"/>
      <c r="AX411" s="1"/>
      <c r="AY411" t="s">
        <v>120</v>
      </c>
      <c r="AZ411" t="s">
        <v>90</v>
      </c>
      <c r="BA411" t="s">
        <v>802</v>
      </c>
      <c r="BB411" t="s">
        <v>428</v>
      </c>
      <c r="BC411" t="s">
        <v>429</v>
      </c>
      <c r="BD411">
        <v>0.73</v>
      </c>
      <c r="BE411">
        <v>0.73</v>
      </c>
      <c r="BF411">
        <v>0.08</v>
      </c>
      <c r="BG411">
        <v>0.08</v>
      </c>
      <c r="BH411">
        <v>0.69</v>
      </c>
      <c r="BI411">
        <v>0.69</v>
      </c>
      <c r="BJ411">
        <v>8.3000000000000004E-2</v>
      </c>
      <c r="BK411">
        <v>8.3000000000000004E-2</v>
      </c>
      <c r="BL411">
        <v>33</v>
      </c>
      <c r="BR411">
        <v>0</v>
      </c>
      <c r="BS411">
        <v>0.25</v>
      </c>
      <c r="BT411">
        <v>0.5</v>
      </c>
      <c r="BU411">
        <v>0.75</v>
      </c>
      <c r="BV411">
        <v>0.9</v>
      </c>
    </row>
    <row r="412" spans="1:74" x14ac:dyDescent="0.25">
      <c r="A412" t="s">
        <v>74</v>
      </c>
      <c r="B412" t="s">
        <v>75</v>
      </c>
      <c r="C412">
        <v>2</v>
      </c>
      <c r="D412">
        <v>2</v>
      </c>
      <c r="E412">
        <v>14</v>
      </c>
      <c r="F412" t="s">
        <v>124</v>
      </c>
      <c r="G412" t="s">
        <v>125</v>
      </c>
      <c r="H412">
        <v>2020</v>
      </c>
      <c r="I412" t="s">
        <v>78</v>
      </c>
      <c r="J412" t="s">
        <v>79</v>
      </c>
      <c r="K412" t="s">
        <v>80</v>
      </c>
      <c r="L412">
        <v>70.48</v>
      </c>
      <c r="N412" s="2">
        <v>0</v>
      </c>
      <c r="O412" s="2"/>
      <c r="P412" s="2"/>
      <c r="Q412" s="2"/>
      <c r="R412" s="2"/>
      <c r="AS412" t="s">
        <v>85</v>
      </c>
      <c r="AV412" t="s">
        <v>131</v>
      </c>
      <c r="AW412" s="20"/>
      <c r="AX412" s="1"/>
      <c r="AY412" t="s">
        <v>120</v>
      </c>
      <c r="AZ412" t="s">
        <v>90</v>
      </c>
      <c r="BA412" t="s">
        <v>802</v>
      </c>
      <c r="BB412" t="s">
        <v>426</v>
      </c>
      <c r="BC412" t="s">
        <v>427</v>
      </c>
      <c r="BD412">
        <v>0.73</v>
      </c>
      <c r="BE412">
        <v>0.73</v>
      </c>
      <c r="BF412">
        <v>0.08</v>
      </c>
      <c r="BG412">
        <v>0.08</v>
      </c>
      <c r="BH412">
        <v>0.71</v>
      </c>
      <c r="BI412">
        <v>0.71</v>
      </c>
      <c r="BJ412">
        <v>0.08</v>
      </c>
      <c r="BK412">
        <v>0.08</v>
      </c>
      <c r="BL412">
        <v>33</v>
      </c>
      <c r="BR412">
        <v>0</v>
      </c>
      <c r="BS412">
        <v>0.25</v>
      </c>
      <c r="BT412">
        <v>0.5</v>
      </c>
      <c r="BU412">
        <v>0.75</v>
      </c>
      <c r="BV412">
        <v>0.9</v>
      </c>
    </row>
    <row r="413" spans="1:74" x14ac:dyDescent="0.25">
      <c r="A413" t="s">
        <v>74</v>
      </c>
      <c r="B413" t="s">
        <v>75</v>
      </c>
      <c r="C413">
        <v>2</v>
      </c>
      <c r="D413">
        <v>2</v>
      </c>
      <c r="E413">
        <v>15</v>
      </c>
      <c r="F413" t="s">
        <v>124</v>
      </c>
      <c r="G413" t="s">
        <v>125</v>
      </c>
      <c r="H413">
        <v>2020</v>
      </c>
      <c r="I413" t="s">
        <v>78</v>
      </c>
      <c r="J413" t="s">
        <v>79</v>
      </c>
      <c r="K413" t="s">
        <v>80</v>
      </c>
      <c r="L413">
        <v>70.48</v>
      </c>
      <c r="N413" s="2">
        <v>0</v>
      </c>
      <c r="O413" s="2"/>
      <c r="P413" s="2"/>
      <c r="Q413" s="2"/>
      <c r="R413" s="2"/>
      <c r="AS413" t="s">
        <v>85</v>
      </c>
      <c r="AV413" t="s">
        <v>131</v>
      </c>
      <c r="AW413" s="20"/>
      <c r="AX413" s="1"/>
      <c r="AY413" t="s">
        <v>120</v>
      </c>
      <c r="AZ413" t="s">
        <v>90</v>
      </c>
      <c r="BA413" t="s">
        <v>802</v>
      </c>
      <c r="BB413" t="s">
        <v>428</v>
      </c>
      <c r="BC413" t="s">
        <v>429</v>
      </c>
      <c r="BD413">
        <v>0.73</v>
      </c>
      <c r="BE413">
        <v>0.73</v>
      </c>
      <c r="BF413">
        <v>0.08</v>
      </c>
      <c r="BG413">
        <v>0.08</v>
      </c>
      <c r="BH413">
        <v>0.7</v>
      </c>
      <c r="BI413">
        <v>0.7</v>
      </c>
      <c r="BJ413">
        <v>0.08</v>
      </c>
      <c r="BK413">
        <v>0.08</v>
      </c>
      <c r="BL413">
        <v>33</v>
      </c>
      <c r="BR413">
        <v>0</v>
      </c>
      <c r="BS413">
        <v>0.25</v>
      </c>
      <c r="BT413">
        <v>0.5</v>
      </c>
      <c r="BU413">
        <v>0.75</v>
      </c>
      <c r="BV413">
        <v>0.9</v>
      </c>
    </row>
    <row r="414" spans="1:74" x14ac:dyDescent="0.25">
      <c r="A414" t="s">
        <v>74</v>
      </c>
      <c r="B414" t="s">
        <v>75</v>
      </c>
      <c r="C414">
        <v>3</v>
      </c>
      <c r="D414">
        <v>3</v>
      </c>
      <c r="E414">
        <v>23</v>
      </c>
      <c r="F414" t="s">
        <v>113</v>
      </c>
      <c r="G414" t="s">
        <v>114</v>
      </c>
      <c r="H414">
        <v>2014</v>
      </c>
      <c r="I414" t="s">
        <v>78</v>
      </c>
      <c r="J414" t="s">
        <v>79</v>
      </c>
      <c r="K414" t="s">
        <v>80</v>
      </c>
      <c r="L414">
        <v>64</v>
      </c>
      <c r="M414" t="s">
        <v>115</v>
      </c>
      <c r="N414" s="2">
        <v>100</v>
      </c>
      <c r="O414" s="2"/>
      <c r="P414" s="2"/>
      <c r="Q414" s="2"/>
      <c r="R414" s="2"/>
      <c r="S414" t="s">
        <v>116</v>
      </c>
      <c r="T414" t="s">
        <v>85</v>
      </c>
      <c r="V414" s="8">
        <v>18.600000000000001</v>
      </c>
      <c r="W414">
        <v>1.6</v>
      </c>
      <c r="AH414" s="3">
        <v>2420.0700000000002</v>
      </c>
      <c r="AI414">
        <v>929.41</v>
      </c>
      <c r="AJ414">
        <v>2223.84</v>
      </c>
      <c r="AK414">
        <v>633.16</v>
      </c>
      <c r="AL414" t="s">
        <v>117</v>
      </c>
      <c r="AS414">
        <v>4.8</v>
      </c>
      <c r="AT414">
        <v>3.43</v>
      </c>
      <c r="AV414" t="s">
        <v>118</v>
      </c>
      <c r="AW414" t="s">
        <v>105</v>
      </c>
      <c r="AX414" t="s">
        <v>119</v>
      </c>
      <c r="AY414" t="s">
        <v>120</v>
      </c>
      <c r="AZ414" t="s">
        <v>90</v>
      </c>
      <c r="BA414" t="s">
        <v>802</v>
      </c>
      <c r="BB414" t="s">
        <v>121</v>
      </c>
      <c r="BC414" t="s">
        <v>122</v>
      </c>
      <c r="BD414" s="5">
        <v>135.35</v>
      </c>
      <c r="BE414">
        <f>Tabel1345[[#This Row],[dependent_variable_value_pre_RAW]]/100</f>
        <v>1.3534999999999999</v>
      </c>
      <c r="BF414" s="5">
        <v>13.1</v>
      </c>
      <c r="BG414">
        <f>Tabel1345[[#This Row],[dependent_variable_value_pre_SD_RAW]]/100</f>
        <v>0.13100000000000001</v>
      </c>
      <c r="BH414" s="5">
        <v>139.55000000000001</v>
      </c>
      <c r="BI414">
        <f>Tabel1345[[#This Row],[dependent_variable_value_post_RAW]]/100</f>
        <v>1.3955000000000002</v>
      </c>
      <c r="BJ414" s="5">
        <v>12.7</v>
      </c>
      <c r="BK414">
        <f>Tabel1345[[#This Row],[dependent_variable_value_post_SD_RAW]]/100</f>
        <v>0.127</v>
      </c>
      <c r="BL414">
        <v>20</v>
      </c>
      <c r="BO414" t="s">
        <v>123</v>
      </c>
      <c r="BQ414">
        <v>1E-3</v>
      </c>
      <c r="BR414">
        <v>0</v>
      </c>
      <c r="BS414">
        <v>0.25</v>
      </c>
      <c r="BT414">
        <v>0.5</v>
      </c>
      <c r="BU414">
        <v>0.75</v>
      </c>
      <c r="BV414">
        <v>0.9</v>
      </c>
    </row>
    <row r="415" spans="1:74" x14ac:dyDescent="0.25">
      <c r="A415" t="s">
        <v>74</v>
      </c>
      <c r="B415" t="s">
        <v>75</v>
      </c>
      <c r="C415">
        <v>3</v>
      </c>
      <c r="D415">
        <v>3</v>
      </c>
      <c r="E415">
        <v>24</v>
      </c>
      <c r="F415" t="s">
        <v>113</v>
      </c>
      <c r="G415" t="s">
        <v>114</v>
      </c>
      <c r="H415">
        <v>2014</v>
      </c>
      <c r="I415" t="s">
        <v>78</v>
      </c>
      <c r="J415" t="s">
        <v>79</v>
      </c>
      <c r="K415" t="s">
        <v>80</v>
      </c>
      <c r="L415">
        <v>64</v>
      </c>
      <c r="M415" t="s">
        <v>115</v>
      </c>
      <c r="N415" s="2">
        <v>100</v>
      </c>
      <c r="O415" s="2"/>
      <c r="P415" s="2"/>
      <c r="Q415" s="2"/>
      <c r="R415" s="2"/>
      <c r="S415" t="s">
        <v>116</v>
      </c>
      <c r="T415" t="s">
        <v>85</v>
      </c>
      <c r="V415" s="8">
        <v>18.600000000000001</v>
      </c>
      <c r="W415">
        <v>1.6</v>
      </c>
      <c r="AH415" s="3">
        <v>2420.0700000000002</v>
      </c>
      <c r="AI415">
        <v>929.41</v>
      </c>
      <c r="AJ415">
        <v>2223.84</v>
      </c>
      <c r="AK415">
        <v>633.16</v>
      </c>
      <c r="AL415" t="s">
        <v>117</v>
      </c>
      <c r="AS415">
        <v>4.8</v>
      </c>
      <c r="AT415">
        <v>3.43</v>
      </c>
      <c r="AV415" t="s">
        <v>118</v>
      </c>
      <c r="AW415" t="s">
        <v>105</v>
      </c>
      <c r="AX415" t="s">
        <v>119</v>
      </c>
      <c r="AY415" t="s">
        <v>120</v>
      </c>
      <c r="AZ415" t="s">
        <v>90</v>
      </c>
      <c r="BA415" t="s">
        <v>802</v>
      </c>
      <c r="BB415" t="s">
        <v>331</v>
      </c>
      <c r="BC415" t="s">
        <v>312</v>
      </c>
      <c r="BD415">
        <v>1.1000000000000001</v>
      </c>
      <c r="BE415">
        <v>1.1000000000000001</v>
      </c>
      <c r="BF415">
        <v>0.08</v>
      </c>
      <c r="BG415">
        <v>0.08</v>
      </c>
      <c r="BH415">
        <v>1.06</v>
      </c>
      <c r="BI415">
        <v>1.06</v>
      </c>
      <c r="BJ415">
        <v>7.0000000000000007E-2</v>
      </c>
      <c r="BK415">
        <v>7.0000000000000007E-2</v>
      </c>
      <c r="BL415">
        <v>20</v>
      </c>
      <c r="BO415" t="s">
        <v>123</v>
      </c>
      <c r="BQ415">
        <v>1E-3</v>
      </c>
      <c r="BR415">
        <v>0</v>
      </c>
      <c r="BS415">
        <v>0.25</v>
      </c>
      <c r="BT415">
        <v>0.5</v>
      </c>
      <c r="BU415">
        <v>0.75</v>
      </c>
      <c r="BV415">
        <v>0.9</v>
      </c>
    </row>
    <row r="416" spans="1:74" x14ac:dyDescent="0.25">
      <c r="A416" t="s">
        <v>74</v>
      </c>
      <c r="B416" t="s">
        <v>75</v>
      </c>
      <c r="C416">
        <v>3</v>
      </c>
      <c r="D416">
        <v>3</v>
      </c>
      <c r="E416">
        <v>27</v>
      </c>
      <c r="F416" t="s">
        <v>113</v>
      </c>
      <c r="G416" t="s">
        <v>114</v>
      </c>
      <c r="H416">
        <v>2014</v>
      </c>
      <c r="I416" t="s">
        <v>78</v>
      </c>
      <c r="J416" t="s">
        <v>79</v>
      </c>
      <c r="K416" t="s">
        <v>80</v>
      </c>
      <c r="L416">
        <v>74.5</v>
      </c>
      <c r="M416" t="s">
        <v>130</v>
      </c>
      <c r="N416" s="2">
        <v>100</v>
      </c>
      <c r="O416" s="2"/>
      <c r="P416" s="2"/>
      <c r="Q416" s="2"/>
      <c r="R416" s="2"/>
      <c r="S416" t="s">
        <v>116</v>
      </c>
      <c r="T416" t="s">
        <v>85</v>
      </c>
      <c r="V416" s="8">
        <v>17.39</v>
      </c>
      <c r="W416">
        <v>1.61</v>
      </c>
      <c r="AH416">
        <v>2765.02</v>
      </c>
      <c r="AI416">
        <v>935.44</v>
      </c>
      <c r="AJ416">
        <v>2433.96</v>
      </c>
      <c r="AK416">
        <v>711.76</v>
      </c>
      <c r="AL416" t="s">
        <v>117</v>
      </c>
      <c r="AS416">
        <v>3</v>
      </c>
      <c r="AT416">
        <v>2.4900000000000002</v>
      </c>
      <c r="AV416" t="s">
        <v>118</v>
      </c>
      <c r="AW416" t="s">
        <v>105</v>
      </c>
      <c r="AX416" t="s">
        <v>119</v>
      </c>
      <c r="AY416" t="s">
        <v>120</v>
      </c>
      <c r="AZ416" t="s">
        <v>90</v>
      </c>
      <c r="BA416" t="s">
        <v>802</v>
      </c>
      <c r="BB416" t="s">
        <v>121</v>
      </c>
      <c r="BC416" t="s">
        <v>122</v>
      </c>
      <c r="BD416" s="5">
        <v>124.18</v>
      </c>
      <c r="BE416">
        <f>Tabel1345[[#This Row],[dependent_variable_value_pre_RAW]]/100</f>
        <v>1.2418</v>
      </c>
      <c r="BF416" s="5">
        <v>13.49</v>
      </c>
      <c r="BG416">
        <f>Tabel1345[[#This Row],[dependent_variable_value_pre_SD_RAW]]/100</f>
        <v>0.13489999999999999</v>
      </c>
      <c r="BH416" s="5">
        <v>128.62</v>
      </c>
      <c r="BI416">
        <f>Tabel1345[[#This Row],[dependent_variable_value_post_RAW]]/100</f>
        <v>1.2862</v>
      </c>
      <c r="BJ416" s="5">
        <v>15.41</v>
      </c>
      <c r="BK416">
        <f>Tabel1345[[#This Row],[dependent_variable_value_post_SD_RAW]]/100</f>
        <v>0.15410000000000001</v>
      </c>
      <c r="BL416">
        <v>20</v>
      </c>
      <c r="BO416" t="s">
        <v>123</v>
      </c>
      <c r="BQ416">
        <v>1E-3</v>
      </c>
      <c r="BR416">
        <v>0</v>
      </c>
      <c r="BS416">
        <v>0.25</v>
      </c>
      <c r="BT416">
        <v>0.5</v>
      </c>
      <c r="BU416">
        <v>0.75</v>
      </c>
      <c r="BV416">
        <v>0.9</v>
      </c>
    </row>
    <row r="417" spans="1:74" x14ac:dyDescent="0.25">
      <c r="A417" t="s">
        <v>74</v>
      </c>
      <c r="B417" t="s">
        <v>75</v>
      </c>
      <c r="C417">
        <v>3</v>
      </c>
      <c r="D417">
        <v>3</v>
      </c>
      <c r="E417">
        <v>28</v>
      </c>
      <c r="F417" t="s">
        <v>113</v>
      </c>
      <c r="G417" t="s">
        <v>114</v>
      </c>
      <c r="H417">
        <v>2014</v>
      </c>
      <c r="I417" t="s">
        <v>78</v>
      </c>
      <c r="J417" t="s">
        <v>79</v>
      </c>
      <c r="K417" t="s">
        <v>80</v>
      </c>
      <c r="L417">
        <v>74.5</v>
      </c>
      <c r="M417" t="s">
        <v>130</v>
      </c>
      <c r="N417" s="2">
        <v>100</v>
      </c>
      <c r="O417" s="2"/>
      <c r="P417" s="2"/>
      <c r="Q417" s="2"/>
      <c r="R417" s="2"/>
      <c r="S417" t="s">
        <v>116</v>
      </c>
      <c r="T417" t="s">
        <v>85</v>
      </c>
      <c r="V417" s="8">
        <v>17.39</v>
      </c>
      <c r="W417">
        <v>1.61</v>
      </c>
      <c r="AH417">
        <v>2765.02</v>
      </c>
      <c r="AI417">
        <v>935.44</v>
      </c>
      <c r="AJ417">
        <v>2433.96</v>
      </c>
      <c r="AK417">
        <v>711.76</v>
      </c>
      <c r="AL417" t="s">
        <v>117</v>
      </c>
      <c r="AS417">
        <v>3</v>
      </c>
      <c r="AT417">
        <v>2.4900000000000002</v>
      </c>
      <c r="AV417" t="s">
        <v>118</v>
      </c>
      <c r="AW417" t="s">
        <v>105</v>
      </c>
      <c r="AX417" t="s">
        <v>119</v>
      </c>
      <c r="AY417" t="s">
        <v>120</v>
      </c>
      <c r="AZ417" t="s">
        <v>90</v>
      </c>
      <c r="BA417" t="s">
        <v>802</v>
      </c>
      <c r="BB417" t="s">
        <v>331</v>
      </c>
      <c r="BC417" t="s">
        <v>312</v>
      </c>
      <c r="BD417">
        <v>1.08</v>
      </c>
      <c r="BE417">
        <v>1.08</v>
      </c>
      <c r="BF417">
        <v>0.11</v>
      </c>
      <c r="BG417">
        <v>0.11</v>
      </c>
      <c r="BH417">
        <v>1.04</v>
      </c>
      <c r="BI417">
        <v>1.04</v>
      </c>
      <c r="BJ417">
        <v>0.11</v>
      </c>
      <c r="BK417">
        <v>0.11</v>
      </c>
      <c r="BL417">
        <v>20</v>
      </c>
      <c r="BO417" t="s">
        <v>123</v>
      </c>
      <c r="BQ417">
        <v>1E-3</v>
      </c>
      <c r="BR417">
        <v>0</v>
      </c>
      <c r="BS417">
        <v>0.25</v>
      </c>
      <c r="BT417">
        <v>0.5</v>
      </c>
      <c r="BU417">
        <v>0.75</v>
      </c>
      <c r="BV417">
        <v>0.9</v>
      </c>
    </row>
    <row r="418" spans="1:74" x14ac:dyDescent="0.25">
      <c r="A418" t="s">
        <v>74</v>
      </c>
      <c r="B418" t="s">
        <v>75</v>
      </c>
      <c r="C418">
        <v>5</v>
      </c>
      <c r="D418">
        <v>5</v>
      </c>
      <c r="E418">
        <v>33</v>
      </c>
      <c r="F418" t="s">
        <v>132</v>
      </c>
      <c r="G418" t="s">
        <v>133</v>
      </c>
      <c r="H418">
        <v>2018</v>
      </c>
      <c r="I418" t="s">
        <v>78</v>
      </c>
      <c r="J418" t="s">
        <v>79</v>
      </c>
      <c r="K418" t="s">
        <v>80</v>
      </c>
      <c r="L418">
        <v>67</v>
      </c>
      <c r="M418" t="s">
        <v>134</v>
      </c>
      <c r="N418" s="2">
        <v>20</v>
      </c>
      <c r="O418" s="2"/>
      <c r="P418" s="2"/>
      <c r="Q418" s="2"/>
      <c r="R418" s="2"/>
      <c r="AM418">
        <v>77.099999999999994</v>
      </c>
      <c r="AN418">
        <v>9.4</v>
      </c>
      <c r="AO418">
        <v>100.3</v>
      </c>
      <c r="AP418">
        <v>13.1</v>
      </c>
      <c r="AS418">
        <v>30</v>
      </c>
      <c r="AU418" t="s">
        <v>135</v>
      </c>
      <c r="AV418" t="s">
        <v>136</v>
      </c>
      <c r="AW418" t="s">
        <v>137</v>
      </c>
      <c r="AX418" t="s">
        <v>88</v>
      </c>
      <c r="AY418" t="s">
        <v>89</v>
      </c>
      <c r="AZ418" t="s">
        <v>90</v>
      </c>
      <c r="BA418" t="s">
        <v>802</v>
      </c>
      <c r="BB418" t="s">
        <v>182</v>
      </c>
      <c r="BC418" t="s">
        <v>92</v>
      </c>
      <c r="BD418" s="5">
        <v>1.9587499999999998</v>
      </c>
      <c r="BE418">
        <f>Tabel1345[[#This Row],[dependent_variable_value_pre_RAW]]*60</f>
        <v>117.52499999999999</v>
      </c>
      <c r="BF418" s="5">
        <v>0.14361844224538203</v>
      </c>
      <c r="BG418">
        <f>Tabel1345[[#This Row],[dependent_variable_value_pre_SD_RAW]]*60</f>
        <v>8.6171065347229217</v>
      </c>
      <c r="BH418" s="5">
        <v>1.9176566666666668</v>
      </c>
      <c r="BI418">
        <f>Tabel1345[[#This Row],[dependent_variable_value_post_RAW]]*60</f>
        <v>115.05940000000001</v>
      </c>
      <c r="BJ418" s="5">
        <v>0.17839515831064473</v>
      </c>
      <c r="BK418">
        <f>Tabel1345[[#This Row],[dependent_variable_value_post_SD_RAW]]*60</f>
        <v>10.703709498638684</v>
      </c>
      <c r="BL418">
        <v>15</v>
      </c>
      <c r="BR418">
        <v>0</v>
      </c>
      <c r="BS418">
        <v>0.25</v>
      </c>
      <c r="BT418">
        <v>0.5</v>
      </c>
      <c r="BU418">
        <v>0.75</v>
      </c>
      <c r="BV418">
        <v>0.9</v>
      </c>
    </row>
    <row r="419" spans="1:74" x14ac:dyDescent="0.25">
      <c r="A419" t="s">
        <v>74</v>
      </c>
      <c r="B419" t="s">
        <v>75</v>
      </c>
      <c r="C419">
        <v>5</v>
      </c>
      <c r="D419">
        <v>5</v>
      </c>
      <c r="E419">
        <v>34</v>
      </c>
      <c r="F419" t="s">
        <v>132</v>
      </c>
      <c r="G419" t="s">
        <v>133</v>
      </c>
      <c r="H419">
        <v>2018</v>
      </c>
      <c r="I419" t="s">
        <v>78</v>
      </c>
      <c r="J419" t="s">
        <v>79</v>
      </c>
      <c r="K419" t="s">
        <v>80</v>
      </c>
      <c r="L419">
        <v>67</v>
      </c>
      <c r="M419" t="s">
        <v>134</v>
      </c>
      <c r="N419" s="2">
        <v>20</v>
      </c>
      <c r="O419" s="2"/>
      <c r="P419" s="2"/>
      <c r="Q419" s="2"/>
      <c r="R419" s="2"/>
      <c r="AM419">
        <v>77.099999999999994</v>
      </c>
      <c r="AN419">
        <v>9.4</v>
      </c>
      <c r="AO419">
        <v>100.3</v>
      </c>
      <c r="AP419">
        <v>13.1</v>
      </c>
      <c r="AS419">
        <v>30</v>
      </c>
      <c r="AU419" t="s">
        <v>135</v>
      </c>
      <c r="AV419" t="s">
        <v>136</v>
      </c>
      <c r="AW419" t="s">
        <v>137</v>
      </c>
      <c r="AX419" t="s">
        <v>88</v>
      </c>
      <c r="AY419" t="s">
        <v>89</v>
      </c>
      <c r="AZ419" t="s">
        <v>90</v>
      </c>
      <c r="BA419" t="s">
        <v>802</v>
      </c>
      <c r="BB419" t="s">
        <v>183</v>
      </c>
      <c r="BC419" t="s">
        <v>184</v>
      </c>
      <c r="BD419" s="5">
        <v>0.9788566666666666</v>
      </c>
      <c r="BE419">
        <f>Tabel1345[[#This Row],[dependent_variable_value_pre_RAW]]*60</f>
        <v>58.731399999999994</v>
      </c>
      <c r="BF419" s="5">
        <v>7.0079968259150471E-2</v>
      </c>
      <c r="BG419">
        <f>Tabel1345[[#This Row],[dependent_variable_value_pre_SD_RAW]]*60</f>
        <v>4.2047980955490285</v>
      </c>
      <c r="BH419" s="5">
        <v>0.95792333333333335</v>
      </c>
      <c r="BI419">
        <f>Tabel1345[[#This Row],[dependent_variable_value_post_RAW]]*60</f>
        <v>57.4754</v>
      </c>
      <c r="BJ419" s="5">
        <v>8.7830841438364893E-2</v>
      </c>
      <c r="BK419">
        <f>Tabel1345[[#This Row],[dependent_variable_value_post_SD_RAW]]*60</f>
        <v>5.2698504863018938</v>
      </c>
      <c r="BL419">
        <v>15</v>
      </c>
      <c r="BR419">
        <v>0</v>
      </c>
      <c r="BS419">
        <v>0.25</v>
      </c>
      <c r="BT419">
        <v>0.5</v>
      </c>
      <c r="BU419">
        <v>0.75</v>
      </c>
      <c r="BV419">
        <v>0.9</v>
      </c>
    </row>
    <row r="420" spans="1:74" x14ac:dyDescent="0.25">
      <c r="A420" t="s">
        <v>74</v>
      </c>
      <c r="B420" t="s">
        <v>75</v>
      </c>
      <c r="C420">
        <v>5</v>
      </c>
      <c r="D420">
        <v>5</v>
      </c>
      <c r="E420">
        <v>40</v>
      </c>
      <c r="F420" t="s">
        <v>132</v>
      </c>
      <c r="G420" t="s">
        <v>133</v>
      </c>
      <c r="H420">
        <v>2018</v>
      </c>
      <c r="I420" t="s">
        <v>78</v>
      </c>
      <c r="J420" t="s">
        <v>79</v>
      </c>
      <c r="K420" t="s">
        <v>80</v>
      </c>
      <c r="L420">
        <v>67</v>
      </c>
      <c r="M420" t="s">
        <v>134</v>
      </c>
      <c r="N420" s="2">
        <v>20</v>
      </c>
      <c r="O420" s="2"/>
      <c r="P420" s="2"/>
      <c r="Q420" s="2"/>
      <c r="R420" s="2"/>
      <c r="AM420">
        <v>77.099999999999994</v>
      </c>
      <c r="AN420">
        <v>9.4</v>
      </c>
      <c r="AO420">
        <v>100.3</v>
      </c>
      <c r="AP420">
        <v>13.1</v>
      </c>
      <c r="AS420">
        <v>30</v>
      </c>
      <c r="AU420" t="s">
        <v>135</v>
      </c>
      <c r="AV420" t="s">
        <v>136</v>
      </c>
      <c r="AW420" t="s">
        <v>137</v>
      </c>
      <c r="AX420" t="s">
        <v>88</v>
      </c>
      <c r="AY420" t="s">
        <v>89</v>
      </c>
      <c r="AZ420" t="s">
        <v>90</v>
      </c>
      <c r="BA420" t="s">
        <v>802</v>
      </c>
      <c r="BB420" s="22" t="s">
        <v>138</v>
      </c>
      <c r="BC420" t="s">
        <v>139</v>
      </c>
      <c r="BD420" s="7">
        <v>0.72530666666666654</v>
      </c>
      <c r="BE420" s="7">
        <v>0.72530666666666654</v>
      </c>
      <c r="BF420">
        <v>9.2479096496932853E-2</v>
      </c>
      <c r="BG420">
        <v>9.2479096496932853E-2</v>
      </c>
      <c r="BH420">
        <v>0.75030666666666679</v>
      </c>
      <c r="BI420">
        <v>0.75030666666666679</v>
      </c>
      <c r="BJ420">
        <v>0.10565661655675909</v>
      </c>
      <c r="BK420">
        <v>0.10565661655675909</v>
      </c>
      <c r="BL420">
        <v>15</v>
      </c>
      <c r="BR420">
        <v>0</v>
      </c>
      <c r="BS420">
        <v>0.25</v>
      </c>
      <c r="BT420">
        <v>0.5</v>
      </c>
      <c r="BU420">
        <v>0.75</v>
      </c>
      <c r="BV420">
        <v>0.9</v>
      </c>
    </row>
    <row r="421" spans="1:74" x14ac:dyDescent="0.25">
      <c r="A421" t="s">
        <v>74</v>
      </c>
      <c r="B421" t="s">
        <v>75</v>
      </c>
      <c r="C421">
        <v>5</v>
      </c>
      <c r="D421">
        <v>5</v>
      </c>
      <c r="E421">
        <v>41</v>
      </c>
      <c r="F421" t="s">
        <v>132</v>
      </c>
      <c r="G421" t="s">
        <v>133</v>
      </c>
      <c r="H421">
        <v>2018</v>
      </c>
      <c r="I421" t="s">
        <v>78</v>
      </c>
      <c r="J421" t="s">
        <v>79</v>
      </c>
      <c r="K421" t="s">
        <v>80</v>
      </c>
      <c r="L421">
        <v>67</v>
      </c>
      <c r="M421" t="s">
        <v>134</v>
      </c>
      <c r="N421" s="2">
        <v>20</v>
      </c>
      <c r="O421" s="2"/>
      <c r="P421" s="2"/>
      <c r="Q421" s="2"/>
      <c r="R421" s="2"/>
      <c r="AM421">
        <v>77.099999999999994</v>
      </c>
      <c r="AN421">
        <v>9.4</v>
      </c>
      <c r="AO421">
        <v>100.3</v>
      </c>
      <c r="AP421">
        <v>13.1</v>
      </c>
      <c r="AS421">
        <v>30</v>
      </c>
      <c r="AU421" t="s">
        <v>135</v>
      </c>
      <c r="AV421" t="s">
        <v>136</v>
      </c>
      <c r="AW421" t="s">
        <v>137</v>
      </c>
      <c r="AX421" t="s">
        <v>88</v>
      </c>
      <c r="AY421" t="s">
        <v>89</v>
      </c>
      <c r="AZ421" t="s">
        <v>90</v>
      </c>
      <c r="BA421" t="s">
        <v>802</v>
      </c>
      <c r="BB421" s="22" t="s">
        <v>141</v>
      </c>
      <c r="BC421" t="s">
        <v>142</v>
      </c>
      <c r="BD421" s="7">
        <v>0.72388666666666668</v>
      </c>
      <c r="BE421" s="7">
        <v>0.72388666666666668</v>
      </c>
      <c r="BF421">
        <v>9.2983868612906001E-2</v>
      </c>
      <c r="BG421">
        <v>9.2983868612906001E-2</v>
      </c>
      <c r="BH421">
        <v>0.73999333333333328</v>
      </c>
      <c r="BI421">
        <v>0.73999333333333328</v>
      </c>
      <c r="BJ421">
        <v>0.1085328120380601</v>
      </c>
      <c r="BK421">
        <v>0.1085328120380601</v>
      </c>
      <c r="BL421">
        <v>15</v>
      </c>
      <c r="BR421">
        <v>0</v>
      </c>
      <c r="BS421">
        <v>0.25</v>
      </c>
      <c r="BT421">
        <v>0.5</v>
      </c>
      <c r="BU421">
        <v>0.75</v>
      </c>
      <c r="BV421">
        <v>0.9</v>
      </c>
    </row>
    <row r="422" spans="1:74" x14ac:dyDescent="0.25">
      <c r="A422" t="s">
        <v>74</v>
      </c>
      <c r="B422" t="s">
        <v>75</v>
      </c>
      <c r="C422">
        <v>5</v>
      </c>
      <c r="D422">
        <v>5</v>
      </c>
      <c r="E422">
        <v>43</v>
      </c>
      <c r="F422" t="s">
        <v>132</v>
      </c>
      <c r="G422" t="s">
        <v>133</v>
      </c>
      <c r="H422">
        <v>2018</v>
      </c>
      <c r="I422" t="s">
        <v>78</v>
      </c>
      <c r="J422" t="s">
        <v>79</v>
      </c>
      <c r="K422" t="s">
        <v>80</v>
      </c>
      <c r="L422">
        <v>67</v>
      </c>
      <c r="M422" t="s">
        <v>134</v>
      </c>
      <c r="N422" s="2">
        <v>20</v>
      </c>
      <c r="O422" s="2"/>
      <c r="P422" s="2"/>
      <c r="Q422" s="2"/>
      <c r="R422" s="2"/>
      <c r="AM422">
        <v>77.099999999999994</v>
      </c>
      <c r="AN422">
        <v>9.4</v>
      </c>
      <c r="AO422">
        <v>100.3</v>
      </c>
      <c r="AP422">
        <v>13.1</v>
      </c>
      <c r="AS422">
        <v>30</v>
      </c>
      <c r="AU422" t="s">
        <v>135</v>
      </c>
      <c r="AV422" t="s">
        <v>136</v>
      </c>
      <c r="AW422" t="s">
        <v>137</v>
      </c>
      <c r="AX422" t="s">
        <v>88</v>
      </c>
      <c r="AY422" t="s">
        <v>89</v>
      </c>
      <c r="AZ422" t="s">
        <v>90</v>
      </c>
      <c r="BA422" t="s">
        <v>802</v>
      </c>
      <c r="BB422" t="s">
        <v>143</v>
      </c>
      <c r="BC422" t="s">
        <v>144</v>
      </c>
      <c r="BD422">
        <v>1.4491866666666668</v>
      </c>
      <c r="BE422">
        <v>1.4491866666666668</v>
      </c>
      <c r="BF422">
        <v>0.18002350537884848</v>
      </c>
      <c r="BG422">
        <v>0.18002350537884848</v>
      </c>
      <c r="BH422">
        <v>1.490293333333333</v>
      </c>
      <c r="BI422">
        <v>1.490293333333333</v>
      </c>
      <c r="BJ422">
        <v>0.21085798527814004</v>
      </c>
      <c r="BK422">
        <v>0.21085798527814004</v>
      </c>
      <c r="BL422">
        <v>15</v>
      </c>
      <c r="BR422">
        <v>0</v>
      </c>
      <c r="BS422">
        <v>0.25</v>
      </c>
      <c r="BT422">
        <v>0.5</v>
      </c>
      <c r="BU422">
        <v>0.75</v>
      </c>
      <c r="BV422">
        <v>0.9</v>
      </c>
    </row>
    <row r="423" spans="1:74" x14ac:dyDescent="0.25">
      <c r="A423" t="s">
        <v>74</v>
      </c>
      <c r="B423" t="s">
        <v>75</v>
      </c>
      <c r="C423">
        <v>5</v>
      </c>
      <c r="D423">
        <v>5</v>
      </c>
      <c r="E423">
        <v>44</v>
      </c>
      <c r="F423" t="s">
        <v>132</v>
      </c>
      <c r="G423" t="s">
        <v>133</v>
      </c>
      <c r="H423">
        <v>2018</v>
      </c>
      <c r="I423" t="s">
        <v>78</v>
      </c>
      <c r="J423" t="s">
        <v>79</v>
      </c>
      <c r="K423" t="s">
        <v>80</v>
      </c>
      <c r="L423">
        <v>67</v>
      </c>
      <c r="M423" t="s">
        <v>134</v>
      </c>
      <c r="N423" s="2">
        <v>20</v>
      </c>
      <c r="O423" s="2"/>
      <c r="P423" s="2"/>
      <c r="Q423" s="2"/>
      <c r="R423" s="2"/>
      <c r="AM423">
        <v>77.099999999999994</v>
      </c>
      <c r="AN423">
        <v>9.4</v>
      </c>
      <c r="AO423">
        <v>100.3</v>
      </c>
      <c r="AP423">
        <v>13.1</v>
      </c>
      <c r="AS423">
        <v>30</v>
      </c>
      <c r="AU423" t="s">
        <v>135</v>
      </c>
      <c r="AV423" t="s">
        <v>136</v>
      </c>
      <c r="AW423" t="s">
        <v>137</v>
      </c>
      <c r="AX423" t="s">
        <v>88</v>
      </c>
      <c r="AY423" t="s">
        <v>89</v>
      </c>
      <c r="AZ423" t="s">
        <v>90</v>
      </c>
      <c r="BA423" t="s">
        <v>802</v>
      </c>
      <c r="BB423" t="s">
        <v>151</v>
      </c>
      <c r="BC423" t="s">
        <v>152</v>
      </c>
      <c r="BD423">
        <v>1.4489133333333335</v>
      </c>
      <c r="BE423">
        <v>1.4489133333333335</v>
      </c>
      <c r="BF423">
        <v>0.18065075649501694</v>
      </c>
      <c r="BG423">
        <v>0.18065075649501694</v>
      </c>
      <c r="BH423">
        <v>1.4917333333333336</v>
      </c>
      <c r="BI423">
        <v>1.4917333333333336</v>
      </c>
      <c r="BJ423">
        <v>0.21055076875238779</v>
      </c>
      <c r="BK423">
        <v>0.21055076875238779</v>
      </c>
      <c r="BL423">
        <v>15</v>
      </c>
      <c r="BR423">
        <v>0</v>
      </c>
      <c r="BS423">
        <v>0.25</v>
      </c>
      <c r="BT423">
        <v>0.5</v>
      </c>
      <c r="BU423">
        <v>0.75</v>
      </c>
      <c r="BV423">
        <v>0.9</v>
      </c>
    </row>
    <row r="424" spans="1:74" x14ac:dyDescent="0.25">
      <c r="A424" t="s">
        <v>74</v>
      </c>
      <c r="B424" t="s">
        <v>75</v>
      </c>
      <c r="C424">
        <v>5</v>
      </c>
      <c r="D424">
        <v>5</v>
      </c>
      <c r="E424">
        <v>46</v>
      </c>
      <c r="F424" t="s">
        <v>132</v>
      </c>
      <c r="G424" t="s">
        <v>133</v>
      </c>
      <c r="H424">
        <v>2018</v>
      </c>
      <c r="I424" t="s">
        <v>78</v>
      </c>
      <c r="J424" t="s">
        <v>79</v>
      </c>
      <c r="K424" t="s">
        <v>80</v>
      </c>
      <c r="L424">
        <v>68</v>
      </c>
      <c r="M424" t="s">
        <v>163</v>
      </c>
      <c r="N424" s="2">
        <v>0</v>
      </c>
      <c r="O424" s="2"/>
      <c r="P424" s="2"/>
      <c r="Q424" s="2"/>
      <c r="R424" s="2"/>
      <c r="AM424">
        <v>80.900000000000006</v>
      </c>
      <c r="AN424">
        <v>14.6</v>
      </c>
      <c r="AO424">
        <v>104.1</v>
      </c>
      <c r="AP424">
        <v>17.2</v>
      </c>
      <c r="AS424">
        <v>30</v>
      </c>
      <c r="AU424" t="s">
        <v>164</v>
      </c>
      <c r="AV424" t="s">
        <v>136</v>
      </c>
      <c r="AW424" t="s">
        <v>137</v>
      </c>
      <c r="AX424" t="s">
        <v>88</v>
      </c>
      <c r="AY424" t="s">
        <v>89</v>
      </c>
      <c r="AZ424" t="s">
        <v>90</v>
      </c>
      <c r="BA424" t="s">
        <v>802</v>
      </c>
      <c r="BB424" t="s">
        <v>182</v>
      </c>
      <c r="BC424" t="s">
        <v>92</v>
      </c>
      <c r="BD424" s="5">
        <v>1.8857833333333334</v>
      </c>
      <c r="BE424">
        <f>Tabel1345[[#This Row],[dependent_variable_value_pre_RAW]]*60</f>
        <v>113.14700000000001</v>
      </c>
      <c r="BF424" s="5">
        <v>0.12247532641100875</v>
      </c>
      <c r="BG424">
        <f>Tabel1345[[#This Row],[dependent_variable_value_pre_SD_RAW]]*60</f>
        <v>7.3485195846605249</v>
      </c>
      <c r="BH424" s="5">
        <v>1.8182966666666669</v>
      </c>
      <c r="BI424">
        <f>Tabel1345[[#This Row],[dependent_variable_value_post_RAW]]*60</f>
        <v>109.09780000000001</v>
      </c>
      <c r="BJ424" s="5">
        <v>0.16198933446878158</v>
      </c>
      <c r="BK424">
        <f>Tabel1345[[#This Row],[dependent_variable_value_post_SD_RAW]]*60</f>
        <v>9.7193600681268943</v>
      </c>
      <c r="BL424">
        <v>15</v>
      </c>
      <c r="BR424">
        <v>0</v>
      </c>
      <c r="BS424">
        <v>0.25</v>
      </c>
      <c r="BT424">
        <v>0.5</v>
      </c>
      <c r="BU424">
        <v>0.75</v>
      </c>
      <c r="BV424">
        <v>0.9</v>
      </c>
    </row>
    <row r="425" spans="1:74" x14ac:dyDescent="0.25">
      <c r="A425" t="s">
        <v>74</v>
      </c>
      <c r="B425" t="s">
        <v>75</v>
      </c>
      <c r="C425">
        <v>5</v>
      </c>
      <c r="D425">
        <v>5</v>
      </c>
      <c r="E425">
        <v>47</v>
      </c>
      <c r="F425" t="s">
        <v>132</v>
      </c>
      <c r="G425" t="s">
        <v>133</v>
      </c>
      <c r="H425">
        <v>2018</v>
      </c>
      <c r="I425" t="s">
        <v>78</v>
      </c>
      <c r="J425" t="s">
        <v>79</v>
      </c>
      <c r="K425" t="s">
        <v>80</v>
      </c>
      <c r="L425">
        <v>68</v>
      </c>
      <c r="M425" t="s">
        <v>163</v>
      </c>
      <c r="N425" s="2">
        <v>0</v>
      </c>
      <c r="O425" s="2"/>
      <c r="P425" s="2"/>
      <c r="Q425" s="2"/>
      <c r="R425" s="2"/>
      <c r="AM425">
        <v>80.900000000000006</v>
      </c>
      <c r="AN425">
        <v>14.6</v>
      </c>
      <c r="AO425">
        <v>104.1</v>
      </c>
      <c r="AP425">
        <v>17.2</v>
      </c>
      <c r="AS425">
        <v>30</v>
      </c>
      <c r="AU425" t="s">
        <v>164</v>
      </c>
      <c r="AV425" t="s">
        <v>136</v>
      </c>
      <c r="AW425" t="s">
        <v>137</v>
      </c>
      <c r="AX425" t="s">
        <v>88</v>
      </c>
      <c r="AY425" t="s">
        <v>89</v>
      </c>
      <c r="AZ425" t="s">
        <v>90</v>
      </c>
      <c r="BA425" t="s">
        <v>802</v>
      </c>
      <c r="BB425" t="s">
        <v>183</v>
      </c>
      <c r="BC425" t="s">
        <v>184</v>
      </c>
      <c r="BD425" s="5">
        <v>0.94192333333333322</v>
      </c>
      <c r="BE425">
        <f>Tabel1345[[#This Row],[dependent_variable_value_pre_RAW]]*60</f>
        <v>56.515399999999993</v>
      </c>
      <c r="BF425" s="5">
        <v>5.9648255996715506E-2</v>
      </c>
      <c r="BG425">
        <f>Tabel1345[[#This Row],[dependent_variable_value_pre_SD_RAW]]*60</f>
        <v>3.5788953598029303</v>
      </c>
      <c r="BH425" s="5">
        <v>0.90850333333333344</v>
      </c>
      <c r="BI425">
        <f>Tabel1345[[#This Row],[dependent_variable_value_post_RAW]]*60</f>
        <v>54.510200000000005</v>
      </c>
      <c r="BJ425" s="5">
        <v>7.8497759566895225E-2</v>
      </c>
      <c r="BK425">
        <f>Tabel1345[[#This Row],[dependent_variable_value_post_SD_RAW]]*60</f>
        <v>4.7098655740137136</v>
      </c>
      <c r="BL425">
        <v>15</v>
      </c>
      <c r="BR425">
        <v>0</v>
      </c>
      <c r="BS425">
        <v>0.25</v>
      </c>
      <c r="BT425">
        <v>0.5</v>
      </c>
      <c r="BU425">
        <v>0.75</v>
      </c>
      <c r="BV425">
        <v>0.9</v>
      </c>
    </row>
    <row r="426" spans="1:74" x14ac:dyDescent="0.25">
      <c r="A426" t="s">
        <v>74</v>
      </c>
      <c r="B426" t="s">
        <v>75</v>
      </c>
      <c r="C426">
        <v>5</v>
      </c>
      <c r="D426">
        <v>5</v>
      </c>
      <c r="E426">
        <v>53</v>
      </c>
      <c r="F426" s="7" t="s">
        <v>132</v>
      </c>
      <c r="G426" t="s">
        <v>133</v>
      </c>
      <c r="H426">
        <v>2018</v>
      </c>
      <c r="I426" t="s">
        <v>78</v>
      </c>
      <c r="J426" t="s">
        <v>79</v>
      </c>
      <c r="K426" t="s">
        <v>80</v>
      </c>
      <c r="L426">
        <v>68</v>
      </c>
      <c r="M426" t="s">
        <v>163</v>
      </c>
      <c r="N426" s="2">
        <v>0</v>
      </c>
      <c r="O426" s="2"/>
      <c r="P426" s="2"/>
      <c r="Q426" s="2"/>
      <c r="R426" s="2"/>
      <c r="AM426">
        <v>80.900000000000006</v>
      </c>
      <c r="AN426">
        <v>14.6</v>
      </c>
      <c r="AO426">
        <v>104.1</v>
      </c>
      <c r="AP426">
        <v>17.2</v>
      </c>
      <c r="AS426">
        <v>30</v>
      </c>
      <c r="AU426" t="s">
        <v>164</v>
      </c>
      <c r="AV426" t="s">
        <v>136</v>
      </c>
      <c r="AW426" t="s">
        <v>137</v>
      </c>
      <c r="AX426" t="s">
        <v>88</v>
      </c>
      <c r="AY426" t="s">
        <v>89</v>
      </c>
      <c r="AZ426" t="s">
        <v>90</v>
      </c>
      <c r="BA426" t="s">
        <v>802</v>
      </c>
      <c r="BB426" s="22" t="s">
        <v>138</v>
      </c>
      <c r="BC426" t="s">
        <v>139</v>
      </c>
      <c r="BD426">
        <v>0.61663333333333314</v>
      </c>
      <c r="BE426">
        <v>0.61663333333333314</v>
      </c>
      <c r="BF426">
        <v>9.6633132114313264E-2</v>
      </c>
      <c r="BG426">
        <v>9.6633132114313264E-2</v>
      </c>
      <c r="BH426">
        <v>0.63186666666666658</v>
      </c>
      <c r="BI426">
        <v>0.63186666666666658</v>
      </c>
      <c r="BJ426">
        <v>0.10647755110298623</v>
      </c>
      <c r="BK426">
        <v>0.10647755110298623</v>
      </c>
      <c r="BL426">
        <v>15</v>
      </c>
      <c r="BO426" t="s">
        <v>165</v>
      </c>
      <c r="BR426">
        <v>0</v>
      </c>
      <c r="BS426">
        <v>0.25</v>
      </c>
      <c r="BT426">
        <v>0.5</v>
      </c>
      <c r="BU426">
        <v>0.75</v>
      </c>
      <c r="BV426">
        <v>0.9</v>
      </c>
    </row>
    <row r="427" spans="1:74" x14ac:dyDescent="0.25">
      <c r="A427" t="s">
        <v>74</v>
      </c>
      <c r="B427" t="s">
        <v>75</v>
      </c>
      <c r="C427">
        <v>5</v>
      </c>
      <c r="D427">
        <v>5</v>
      </c>
      <c r="E427">
        <v>54</v>
      </c>
      <c r="F427" t="s">
        <v>132</v>
      </c>
      <c r="G427" t="s">
        <v>133</v>
      </c>
      <c r="H427">
        <v>2018</v>
      </c>
      <c r="I427" t="s">
        <v>78</v>
      </c>
      <c r="J427" t="s">
        <v>79</v>
      </c>
      <c r="K427" t="s">
        <v>80</v>
      </c>
      <c r="L427">
        <v>68</v>
      </c>
      <c r="M427" t="s">
        <v>163</v>
      </c>
      <c r="N427" s="2">
        <v>0</v>
      </c>
      <c r="O427" s="2"/>
      <c r="P427" s="2"/>
      <c r="Q427" s="2"/>
      <c r="R427" s="2"/>
      <c r="AM427">
        <v>80.900000000000006</v>
      </c>
      <c r="AN427">
        <v>14.6</v>
      </c>
      <c r="AO427">
        <v>104.1</v>
      </c>
      <c r="AP427">
        <v>17.2</v>
      </c>
      <c r="AS427">
        <v>30</v>
      </c>
      <c r="AU427" t="s">
        <v>164</v>
      </c>
      <c r="AV427" t="s">
        <v>136</v>
      </c>
      <c r="AW427" t="s">
        <v>137</v>
      </c>
      <c r="AX427" t="s">
        <v>88</v>
      </c>
      <c r="AY427" t="s">
        <v>89</v>
      </c>
      <c r="AZ427" t="s">
        <v>90</v>
      </c>
      <c r="BA427" t="s">
        <v>802</v>
      </c>
      <c r="BB427" s="22" t="s">
        <v>141</v>
      </c>
      <c r="BC427" t="s">
        <v>142</v>
      </c>
      <c r="BD427">
        <v>0.5880266666666667</v>
      </c>
      <c r="BE427">
        <v>0.5880266666666667</v>
      </c>
      <c r="BF427">
        <v>0.10756546203229984</v>
      </c>
      <c r="BG427">
        <v>0.10756546203229984</v>
      </c>
      <c r="BH427">
        <v>0.61359333333333332</v>
      </c>
      <c r="BI427">
        <v>0.61359333333333332</v>
      </c>
      <c r="BJ427">
        <v>0.10550965495578579</v>
      </c>
      <c r="BK427">
        <v>0.10550965495578579</v>
      </c>
      <c r="BL427">
        <v>15</v>
      </c>
      <c r="BR427">
        <v>0</v>
      </c>
      <c r="BS427">
        <v>0.25</v>
      </c>
      <c r="BT427">
        <v>0.5</v>
      </c>
      <c r="BU427">
        <v>0.75</v>
      </c>
      <c r="BV427">
        <v>0.9</v>
      </c>
    </row>
    <row r="428" spans="1:74" x14ac:dyDescent="0.25">
      <c r="A428" t="s">
        <v>74</v>
      </c>
      <c r="B428" t="s">
        <v>75</v>
      </c>
      <c r="C428">
        <v>5</v>
      </c>
      <c r="D428">
        <v>5</v>
      </c>
      <c r="E428">
        <v>56</v>
      </c>
      <c r="F428" t="s">
        <v>132</v>
      </c>
      <c r="G428" t="s">
        <v>133</v>
      </c>
      <c r="H428">
        <v>2018</v>
      </c>
      <c r="I428" t="s">
        <v>78</v>
      </c>
      <c r="J428" t="s">
        <v>79</v>
      </c>
      <c r="K428" t="s">
        <v>80</v>
      </c>
      <c r="L428">
        <v>68</v>
      </c>
      <c r="M428" t="s">
        <v>163</v>
      </c>
      <c r="N428" s="2">
        <v>0</v>
      </c>
      <c r="O428" s="2"/>
      <c r="P428" s="2"/>
      <c r="Q428" s="2"/>
      <c r="R428" s="2"/>
      <c r="AM428">
        <v>80.900000000000006</v>
      </c>
      <c r="AN428">
        <v>14.6</v>
      </c>
      <c r="AO428">
        <v>104.1</v>
      </c>
      <c r="AP428">
        <v>17.2</v>
      </c>
      <c r="AS428">
        <v>30</v>
      </c>
      <c r="AU428" t="s">
        <v>164</v>
      </c>
      <c r="AV428" t="s">
        <v>136</v>
      </c>
      <c r="AW428" t="s">
        <v>137</v>
      </c>
      <c r="AX428" t="s">
        <v>88</v>
      </c>
      <c r="AY428" t="s">
        <v>89</v>
      </c>
      <c r="AZ428" t="s">
        <v>90</v>
      </c>
      <c r="BA428" t="s">
        <v>802</v>
      </c>
      <c r="BB428" t="s">
        <v>143</v>
      </c>
      <c r="BC428" t="s">
        <v>144</v>
      </c>
      <c r="BD428">
        <v>1.2046599999999998</v>
      </c>
      <c r="BE428">
        <v>1.2046599999999998</v>
      </c>
      <c r="BF428">
        <v>0.20278904243901849</v>
      </c>
      <c r="BG428">
        <v>0.20278904243901849</v>
      </c>
      <c r="BH428">
        <v>1.2454599999999998</v>
      </c>
      <c r="BI428">
        <v>1.2454599999999998</v>
      </c>
      <c r="BJ428">
        <v>0.21078953421205285</v>
      </c>
      <c r="BK428">
        <v>0.21078953421205285</v>
      </c>
      <c r="BL428">
        <v>15</v>
      </c>
      <c r="BR428">
        <v>0</v>
      </c>
      <c r="BS428">
        <v>0.25</v>
      </c>
      <c r="BT428">
        <v>0.5</v>
      </c>
      <c r="BU428">
        <v>0.75</v>
      </c>
      <c r="BV428">
        <v>0.9</v>
      </c>
    </row>
    <row r="429" spans="1:74" x14ac:dyDescent="0.25">
      <c r="A429" t="s">
        <v>74</v>
      </c>
      <c r="B429" t="s">
        <v>75</v>
      </c>
      <c r="C429">
        <v>5</v>
      </c>
      <c r="D429">
        <v>5</v>
      </c>
      <c r="E429">
        <v>57</v>
      </c>
      <c r="F429" t="s">
        <v>132</v>
      </c>
      <c r="G429" t="s">
        <v>133</v>
      </c>
      <c r="H429">
        <v>2018</v>
      </c>
      <c r="I429" t="s">
        <v>78</v>
      </c>
      <c r="J429" t="s">
        <v>79</v>
      </c>
      <c r="K429" t="s">
        <v>80</v>
      </c>
      <c r="L429">
        <v>68</v>
      </c>
      <c r="M429" t="s">
        <v>163</v>
      </c>
      <c r="N429" s="2">
        <v>0</v>
      </c>
      <c r="O429" s="2"/>
      <c r="P429" s="2"/>
      <c r="Q429" s="2"/>
      <c r="R429" s="2"/>
      <c r="AM429">
        <v>80.900000000000006</v>
      </c>
      <c r="AN429">
        <v>14.6</v>
      </c>
      <c r="AO429">
        <v>104.1</v>
      </c>
      <c r="AP429">
        <v>17.2</v>
      </c>
      <c r="AS429">
        <v>30</v>
      </c>
      <c r="AU429" t="s">
        <v>164</v>
      </c>
      <c r="AV429" t="s">
        <v>136</v>
      </c>
      <c r="AW429" t="s">
        <v>137</v>
      </c>
      <c r="AX429" t="s">
        <v>88</v>
      </c>
      <c r="AY429" t="s">
        <v>89</v>
      </c>
      <c r="AZ429" t="s">
        <v>90</v>
      </c>
      <c r="BA429" t="s">
        <v>802</v>
      </c>
      <c r="BB429" t="s">
        <v>151</v>
      </c>
      <c r="BC429" t="s">
        <v>152</v>
      </c>
      <c r="BD429">
        <v>1.2040533333333334</v>
      </c>
      <c r="BE429">
        <v>1.2040533333333334</v>
      </c>
      <c r="BF429">
        <v>0.20230367558587661</v>
      </c>
      <c r="BG429">
        <v>0.20230367558587661</v>
      </c>
      <c r="BH429">
        <v>1.2462533333333334</v>
      </c>
      <c r="BI429">
        <v>1.2462533333333334</v>
      </c>
      <c r="BJ429">
        <v>0.21184032938879957</v>
      </c>
      <c r="BK429">
        <v>0.21184032938879957</v>
      </c>
      <c r="BL429">
        <v>15</v>
      </c>
      <c r="BR429">
        <v>0</v>
      </c>
      <c r="BS429">
        <v>0.25</v>
      </c>
      <c r="BT429">
        <v>0.5</v>
      </c>
      <c r="BU429">
        <v>0.75</v>
      </c>
      <c r="BV429">
        <v>0.9</v>
      </c>
    </row>
    <row r="430" spans="1:74" x14ac:dyDescent="0.25">
      <c r="A430" t="s">
        <v>74</v>
      </c>
      <c r="B430" t="s">
        <v>75</v>
      </c>
      <c r="C430">
        <v>6</v>
      </c>
      <c r="D430">
        <v>6</v>
      </c>
      <c r="E430">
        <v>59</v>
      </c>
      <c r="F430" t="s">
        <v>185</v>
      </c>
      <c r="G430" t="s">
        <v>186</v>
      </c>
      <c r="H430">
        <v>2013</v>
      </c>
      <c r="I430" t="s">
        <v>78</v>
      </c>
      <c r="J430" t="s">
        <v>187</v>
      </c>
      <c r="K430" t="s">
        <v>80</v>
      </c>
      <c r="L430">
        <v>64.599999999999994</v>
      </c>
      <c r="N430" s="2">
        <v>47.4</v>
      </c>
      <c r="O430" s="2"/>
      <c r="P430" s="2"/>
      <c r="Q430" s="2"/>
      <c r="R430" s="2"/>
      <c r="S430" t="s">
        <v>82</v>
      </c>
      <c r="T430" t="s">
        <v>85</v>
      </c>
      <c r="V430">
        <v>9.5</v>
      </c>
      <c r="W430">
        <v>0.8</v>
      </c>
      <c r="AS430" s="3">
        <v>22.8</v>
      </c>
      <c r="AT430">
        <v>2.9</v>
      </c>
      <c r="AU430" t="s">
        <v>188</v>
      </c>
      <c r="AV430" t="s">
        <v>89</v>
      </c>
      <c r="AW430" t="s">
        <v>105</v>
      </c>
      <c r="AX430" t="s">
        <v>88</v>
      </c>
      <c r="AY430" t="s">
        <v>89</v>
      </c>
      <c r="AZ430" t="s">
        <v>90</v>
      </c>
      <c r="BA430" t="s">
        <v>802</v>
      </c>
      <c r="BB430" t="s">
        <v>400</v>
      </c>
      <c r="BC430" t="s">
        <v>184</v>
      </c>
      <c r="BD430">
        <v>62.1</v>
      </c>
      <c r="BE430">
        <v>62.1</v>
      </c>
      <c r="BF430">
        <v>4.3</v>
      </c>
      <c r="BG430">
        <v>4.3</v>
      </c>
      <c r="BH430">
        <v>61.8</v>
      </c>
      <c r="BI430">
        <v>61.8</v>
      </c>
      <c r="BJ430">
        <v>4.4000000000000004</v>
      </c>
      <c r="BK430">
        <v>4.4000000000000004</v>
      </c>
      <c r="BL430">
        <v>19</v>
      </c>
      <c r="BO430" t="s">
        <v>190</v>
      </c>
      <c r="BR430">
        <v>0</v>
      </c>
      <c r="BS430">
        <v>0.25</v>
      </c>
      <c r="BT430">
        <v>0.5</v>
      </c>
      <c r="BU430">
        <v>0.75</v>
      </c>
      <c r="BV430">
        <v>0.9</v>
      </c>
    </row>
    <row r="431" spans="1:74" x14ac:dyDescent="0.25">
      <c r="A431" t="s">
        <v>74</v>
      </c>
      <c r="B431" t="s">
        <v>75</v>
      </c>
      <c r="C431">
        <v>6</v>
      </c>
      <c r="D431">
        <v>6</v>
      </c>
      <c r="E431">
        <v>63</v>
      </c>
      <c r="F431" t="s">
        <v>185</v>
      </c>
      <c r="G431" t="s">
        <v>186</v>
      </c>
      <c r="H431">
        <v>2013</v>
      </c>
      <c r="I431" t="s">
        <v>78</v>
      </c>
      <c r="J431" t="s">
        <v>187</v>
      </c>
      <c r="K431" t="s">
        <v>80</v>
      </c>
      <c r="L431">
        <v>64.599999999999994</v>
      </c>
      <c r="N431" s="2">
        <v>47.4</v>
      </c>
      <c r="O431" s="2"/>
      <c r="P431" s="2"/>
      <c r="Q431" s="2"/>
      <c r="R431" s="2"/>
      <c r="S431" t="s">
        <v>82</v>
      </c>
      <c r="T431" t="s">
        <v>85</v>
      </c>
      <c r="V431">
        <v>9.5</v>
      </c>
      <c r="W431">
        <v>0.8</v>
      </c>
      <c r="AS431" s="3">
        <v>22.8</v>
      </c>
      <c r="AT431">
        <v>2.9</v>
      </c>
      <c r="AU431" t="s">
        <v>188</v>
      </c>
      <c r="AV431" t="s">
        <v>89</v>
      </c>
      <c r="AW431" t="s">
        <v>105</v>
      </c>
      <c r="AX431" t="s">
        <v>88</v>
      </c>
      <c r="AY431" t="s">
        <v>89</v>
      </c>
      <c r="AZ431" t="s">
        <v>90</v>
      </c>
      <c r="BA431" t="s">
        <v>802</v>
      </c>
      <c r="BB431" t="s">
        <v>189</v>
      </c>
      <c r="BC431" t="s">
        <v>122</v>
      </c>
      <c r="BD431" s="5">
        <v>132.1</v>
      </c>
      <c r="BE431">
        <f>Tabel1345[[#This Row],[dependent_variable_value_pre_RAW]]/100</f>
        <v>1.321</v>
      </c>
      <c r="BF431" s="5">
        <v>12.5</v>
      </c>
      <c r="BG431">
        <f>Tabel1345[[#This Row],[dependent_variable_value_pre_SD_RAW]]/100</f>
        <v>0.125</v>
      </c>
      <c r="BH431" s="5">
        <v>131.4</v>
      </c>
      <c r="BI431">
        <f>Tabel1345[[#This Row],[dependent_variable_value_post_RAW]]/100</f>
        <v>1.3140000000000001</v>
      </c>
      <c r="BJ431" s="5">
        <v>12.7</v>
      </c>
      <c r="BK431">
        <f>Tabel1345[[#This Row],[dependent_variable_value_post_SD_RAW]]/100</f>
        <v>0.127</v>
      </c>
      <c r="BL431">
        <v>19</v>
      </c>
      <c r="BO431" t="s">
        <v>190</v>
      </c>
      <c r="BR431">
        <v>0</v>
      </c>
      <c r="BS431">
        <v>0.25</v>
      </c>
      <c r="BT431">
        <v>0.5</v>
      </c>
      <c r="BU431">
        <v>0.75</v>
      </c>
      <c r="BV431">
        <v>0.9</v>
      </c>
    </row>
    <row r="432" spans="1:74" x14ac:dyDescent="0.25">
      <c r="A432" t="s">
        <v>74</v>
      </c>
      <c r="B432" t="s">
        <v>75</v>
      </c>
      <c r="C432">
        <v>6</v>
      </c>
      <c r="D432">
        <v>6</v>
      </c>
      <c r="E432">
        <v>64</v>
      </c>
      <c r="F432" t="s">
        <v>185</v>
      </c>
      <c r="G432" t="s">
        <v>186</v>
      </c>
      <c r="H432">
        <v>2013</v>
      </c>
      <c r="I432" t="s">
        <v>78</v>
      </c>
      <c r="J432" t="s">
        <v>187</v>
      </c>
      <c r="K432" t="s">
        <v>80</v>
      </c>
      <c r="L432">
        <v>64.599999999999994</v>
      </c>
      <c r="N432" s="2">
        <v>47.4</v>
      </c>
      <c r="O432" s="2"/>
      <c r="P432" s="2"/>
      <c r="Q432" s="2"/>
      <c r="R432" s="2"/>
      <c r="S432" t="s">
        <v>82</v>
      </c>
      <c r="T432" t="s">
        <v>85</v>
      </c>
      <c r="V432">
        <v>9.5</v>
      </c>
      <c r="W432">
        <v>0.8</v>
      </c>
      <c r="AS432" s="3">
        <v>22.8</v>
      </c>
      <c r="AT432">
        <v>2.9</v>
      </c>
      <c r="AU432" t="s">
        <v>188</v>
      </c>
      <c r="AV432" t="s">
        <v>89</v>
      </c>
      <c r="AW432" t="s">
        <v>105</v>
      </c>
      <c r="AX432" t="s">
        <v>88</v>
      </c>
      <c r="AY432" t="s">
        <v>89</v>
      </c>
      <c r="AZ432" t="s">
        <v>90</v>
      </c>
      <c r="BA432" t="s">
        <v>802</v>
      </c>
      <c r="BB432" t="s">
        <v>401</v>
      </c>
      <c r="BC432" t="s">
        <v>312</v>
      </c>
      <c r="BD432">
        <v>0.97</v>
      </c>
      <c r="BE432">
        <v>0.97</v>
      </c>
      <c r="BF432">
        <v>7.0000000000000007E-2</v>
      </c>
      <c r="BG432">
        <v>7.0000000000000007E-2</v>
      </c>
      <c r="BH432">
        <v>0.98</v>
      </c>
      <c r="BI432">
        <v>0.98</v>
      </c>
      <c r="BJ432">
        <v>7.0000000000000007E-2</v>
      </c>
      <c r="BK432">
        <v>7.0000000000000007E-2</v>
      </c>
      <c r="BL432">
        <v>19</v>
      </c>
      <c r="BO432" t="s">
        <v>190</v>
      </c>
      <c r="BR432">
        <v>0</v>
      </c>
      <c r="BS432">
        <v>0.25</v>
      </c>
      <c r="BT432">
        <v>0.5</v>
      </c>
      <c r="BU432">
        <v>0.75</v>
      </c>
      <c r="BV432">
        <v>0.9</v>
      </c>
    </row>
    <row r="433" spans="1:74" x14ac:dyDescent="0.25">
      <c r="A433" t="s">
        <v>74</v>
      </c>
      <c r="B433" t="s">
        <v>75</v>
      </c>
      <c r="C433">
        <v>6</v>
      </c>
      <c r="D433">
        <v>6</v>
      </c>
      <c r="E433">
        <v>66</v>
      </c>
      <c r="F433" t="s">
        <v>185</v>
      </c>
      <c r="G433" t="s">
        <v>186</v>
      </c>
      <c r="H433">
        <v>2013</v>
      </c>
      <c r="I433" t="s">
        <v>78</v>
      </c>
      <c r="J433" t="s">
        <v>187</v>
      </c>
      <c r="K433" t="s">
        <v>80</v>
      </c>
      <c r="L433">
        <v>64.599999999999994</v>
      </c>
      <c r="N433" s="2">
        <v>47.4</v>
      </c>
      <c r="O433" s="2"/>
      <c r="P433" s="2"/>
      <c r="Q433" s="2"/>
      <c r="R433" s="2"/>
      <c r="S433" t="s">
        <v>82</v>
      </c>
      <c r="T433" t="s">
        <v>85</v>
      </c>
      <c r="V433">
        <v>4</v>
      </c>
      <c r="W433">
        <v>0.9</v>
      </c>
      <c r="AS433">
        <v>27.7</v>
      </c>
      <c r="AT433">
        <v>3.6</v>
      </c>
      <c r="AU433" t="s">
        <v>191</v>
      </c>
      <c r="AV433" t="s">
        <v>89</v>
      </c>
      <c r="AW433" t="s">
        <v>87</v>
      </c>
      <c r="AX433" t="s">
        <v>88</v>
      </c>
      <c r="AY433" t="s">
        <v>89</v>
      </c>
      <c r="AZ433" t="s">
        <v>90</v>
      </c>
      <c r="BA433" t="s">
        <v>802</v>
      </c>
      <c r="BB433" t="s">
        <v>402</v>
      </c>
      <c r="BC433" t="s">
        <v>184</v>
      </c>
      <c r="BD433">
        <v>61.3</v>
      </c>
      <c r="BE433">
        <v>61.3</v>
      </c>
      <c r="BF433">
        <v>5.3</v>
      </c>
      <c r="BG433">
        <v>5.3</v>
      </c>
      <c r="BH433">
        <v>60.1</v>
      </c>
      <c r="BI433">
        <v>60.1</v>
      </c>
      <c r="BJ433">
        <v>4.5999999999999996</v>
      </c>
      <c r="BK433">
        <v>4.5999999999999996</v>
      </c>
      <c r="BL433">
        <v>19</v>
      </c>
      <c r="BO433" t="s">
        <v>190</v>
      </c>
      <c r="BR433">
        <v>0</v>
      </c>
      <c r="BS433">
        <v>0.25</v>
      </c>
      <c r="BT433">
        <v>0.5</v>
      </c>
      <c r="BU433">
        <v>0.75</v>
      </c>
      <c r="BV433">
        <v>0.9</v>
      </c>
    </row>
    <row r="434" spans="1:74" x14ac:dyDescent="0.25">
      <c r="A434" t="s">
        <v>74</v>
      </c>
      <c r="B434" t="s">
        <v>75</v>
      </c>
      <c r="C434">
        <v>6</v>
      </c>
      <c r="D434">
        <v>6</v>
      </c>
      <c r="E434">
        <v>70</v>
      </c>
      <c r="F434" t="s">
        <v>185</v>
      </c>
      <c r="G434" t="s">
        <v>186</v>
      </c>
      <c r="H434">
        <v>2013</v>
      </c>
      <c r="I434" t="s">
        <v>78</v>
      </c>
      <c r="J434" t="s">
        <v>187</v>
      </c>
      <c r="K434" t="s">
        <v>80</v>
      </c>
      <c r="L434">
        <v>64.599999999999994</v>
      </c>
      <c r="N434" s="2">
        <v>47.4</v>
      </c>
      <c r="O434" s="2"/>
      <c r="P434" s="2"/>
      <c r="Q434" s="2"/>
      <c r="R434" s="2"/>
      <c r="S434" t="s">
        <v>82</v>
      </c>
      <c r="T434" t="s">
        <v>85</v>
      </c>
      <c r="V434">
        <v>4</v>
      </c>
      <c r="W434">
        <v>0.9</v>
      </c>
      <c r="AS434">
        <v>27.7</v>
      </c>
      <c r="AT434">
        <v>3.6</v>
      </c>
      <c r="AU434" t="s">
        <v>191</v>
      </c>
      <c r="AV434" t="s">
        <v>89</v>
      </c>
      <c r="AW434" t="s">
        <v>87</v>
      </c>
      <c r="AX434" t="s">
        <v>88</v>
      </c>
      <c r="AY434" t="s">
        <v>89</v>
      </c>
      <c r="AZ434" t="s">
        <v>90</v>
      </c>
      <c r="BA434" t="s">
        <v>802</v>
      </c>
      <c r="BB434" t="s">
        <v>189</v>
      </c>
      <c r="BC434" t="s">
        <v>122</v>
      </c>
      <c r="BD434" s="5">
        <v>134.5</v>
      </c>
      <c r="BE434">
        <f>Tabel1345[[#This Row],[dependent_variable_value_pre_RAW]]/100</f>
        <v>1.345</v>
      </c>
      <c r="BF434" s="5">
        <v>12.1</v>
      </c>
      <c r="BG434">
        <f>Tabel1345[[#This Row],[dependent_variable_value_pre_SD_RAW]]/100</f>
        <v>0.121</v>
      </c>
      <c r="BH434" s="5">
        <v>135.1</v>
      </c>
      <c r="BI434">
        <f>Tabel1345[[#This Row],[dependent_variable_value_post_RAW]]/100</f>
        <v>1.351</v>
      </c>
      <c r="BJ434" s="5">
        <v>11.4</v>
      </c>
      <c r="BK434">
        <f>Tabel1345[[#This Row],[dependent_variable_value_post_SD_RAW]]/100</f>
        <v>0.114</v>
      </c>
      <c r="BL434">
        <v>19</v>
      </c>
      <c r="BO434" t="s">
        <v>190</v>
      </c>
      <c r="BR434">
        <v>0</v>
      </c>
      <c r="BS434">
        <v>0.25</v>
      </c>
      <c r="BT434">
        <v>0.5</v>
      </c>
      <c r="BU434">
        <v>0.75</v>
      </c>
      <c r="BV434">
        <v>0.9</v>
      </c>
    </row>
    <row r="435" spans="1:74" x14ac:dyDescent="0.25">
      <c r="A435" t="s">
        <v>74</v>
      </c>
      <c r="B435" t="s">
        <v>75</v>
      </c>
      <c r="C435">
        <v>6</v>
      </c>
      <c r="D435">
        <v>6</v>
      </c>
      <c r="E435">
        <v>71</v>
      </c>
      <c r="F435" t="s">
        <v>185</v>
      </c>
      <c r="G435" t="s">
        <v>186</v>
      </c>
      <c r="H435">
        <v>2013</v>
      </c>
      <c r="I435" t="s">
        <v>78</v>
      </c>
      <c r="J435" t="s">
        <v>187</v>
      </c>
      <c r="K435" t="s">
        <v>80</v>
      </c>
      <c r="L435">
        <v>64.599999999999994</v>
      </c>
      <c r="N435" s="2">
        <v>47.4</v>
      </c>
      <c r="O435" s="2"/>
      <c r="P435" s="2"/>
      <c r="Q435" s="2"/>
      <c r="R435" s="2"/>
      <c r="S435" t="s">
        <v>82</v>
      </c>
      <c r="T435" t="s">
        <v>85</v>
      </c>
      <c r="V435">
        <v>4</v>
      </c>
      <c r="W435">
        <v>0.9</v>
      </c>
      <c r="AS435">
        <v>27.7</v>
      </c>
      <c r="AT435">
        <v>3.6</v>
      </c>
      <c r="AU435" t="s">
        <v>191</v>
      </c>
      <c r="AV435" t="s">
        <v>89</v>
      </c>
      <c r="AW435" t="s">
        <v>87</v>
      </c>
      <c r="AX435" t="s">
        <v>88</v>
      </c>
      <c r="AY435" t="s">
        <v>89</v>
      </c>
      <c r="AZ435" t="s">
        <v>90</v>
      </c>
      <c r="BA435" t="s">
        <v>802</v>
      </c>
      <c r="BB435" t="s">
        <v>401</v>
      </c>
      <c r="BC435" t="s">
        <v>312</v>
      </c>
      <c r="BD435">
        <v>0.99</v>
      </c>
      <c r="BE435">
        <v>0.99</v>
      </c>
      <c r="BF435">
        <v>0.09</v>
      </c>
      <c r="BG435">
        <v>0.09</v>
      </c>
      <c r="BH435">
        <v>1</v>
      </c>
      <c r="BI435">
        <v>1</v>
      </c>
      <c r="BJ435">
        <v>0.09</v>
      </c>
      <c r="BK435">
        <v>0.09</v>
      </c>
      <c r="BL435">
        <v>19</v>
      </c>
      <c r="BO435" t="s">
        <v>190</v>
      </c>
      <c r="BR435">
        <v>0</v>
      </c>
      <c r="BS435">
        <v>0.25</v>
      </c>
      <c r="BT435">
        <v>0.5</v>
      </c>
      <c r="BU435">
        <v>0.75</v>
      </c>
      <c r="BV435">
        <v>0.9</v>
      </c>
    </row>
    <row r="436" spans="1:74" x14ac:dyDescent="0.25">
      <c r="A436" t="s">
        <v>74</v>
      </c>
      <c r="B436" t="s">
        <v>75</v>
      </c>
      <c r="C436">
        <v>7</v>
      </c>
      <c r="D436">
        <v>7</v>
      </c>
      <c r="E436">
        <v>73</v>
      </c>
      <c r="F436" t="s">
        <v>192</v>
      </c>
      <c r="G436" t="s">
        <v>193</v>
      </c>
      <c r="H436">
        <v>2016</v>
      </c>
      <c r="I436" t="s">
        <v>78</v>
      </c>
      <c r="J436" t="s">
        <v>79</v>
      </c>
      <c r="K436" t="s">
        <v>108</v>
      </c>
      <c r="L436">
        <v>62</v>
      </c>
      <c r="M436" t="s">
        <v>194</v>
      </c>
      <c r="N436" s="2">
        <v>55.56</v>
      </c>
      <c r="O436" s="2"/>
      <c r="P436" s="2"/>
      <c r="Q436" s="2"/>
      <c r="R436" s="2"/>
      <c r="S436" t="s">
        <v>82</v>
      </c>
      <c r="T436">
        <v>1.6</v>
      </c>
      <c r="U436">
        <v>0.5</v>
      </c>
      <c r="V436">
        <v>2.1</v>
      </c>
      <c r="W436">
        <v>0.6</v>
      </c>
      <c r="AM436">
        <v>93</v>
      </c>
      <c r="AN436">
        <v>14</v>
      </c>
      <c r="AO436">
        <v>96</v>
      </c>
      <c r="AP436">
        <v>14</v>
      </c>
      <c r="AS436">
        <v>30</v>
      </c>
      <c r="AU436" t="s">
        <v>195</v>
      </c>
      <c r="AV436" t="s">
        <v>196</v>
      </c>
      <c r="AW436" s="7" t="s">
        <v>137</v>
      </c>
      <c r="AX436" t="s">
        <v>88</v>
      </c>
      <c r="AY436" t="s">
        <v>89</v>
      </c>
      <c r="AZ436" t="s">
        <v>90</v>
      </c>
      <c r="BA436" t="s">
        <v>802</v>
      </c>
      <c r="BB436" t="s">
        <v>91</v>
      </c>
      <c r="BC436" t="s">
        <v>92</v>
      </c>
      <c r="BD436">
        <v>108</v>
      </c>
      <c r="BE436">
        <v>108</v>
      </c>
      <c r="BF436">
        <v>9</v>
      </c>
      <c r="BG436">
        <v>9</v>
      </c>
      <c r="BH436">
        <v>106</v>
      </c>
      <c r="BI436">
        <v>106</v>
      </c>
      <c r="BJ436">
        <v>9</v>
      </c>
      <c r="BK436">
        <v>9</v>
      </c>
      <c r="BL436">
        <v>36</v>
      </c>
      <c r="BM436" t="s">
        <v>198</v>
      </c>
      <c r="BN436" t="s">
        <v>199</v>
      </c>
      <c r="BR436">
        <v>0</v>
      </c>
      <c r="BS436">
        <v>0.25</v>
      </c>
      <c r="BT436">
        <v>0.5</v>
      </c>
      <c r="BU436">
        <v>0.75</v>
      </c>
      <c r="BV436">
        <v>0.9</v>
      </c>
    </row>
    <row r="437" spans="1:74" x14ac:dyDescent="0.25">
      <c r="A437" t="s">
        <v>74</v>
      </c>
      <c r="B437" t="s">
        <v>75</v>
      </c>
      <c r="C437">
        <v>7</v>
      </c>
      <c r="D437">
        <v>7</v>
      </c>
      <c r="E437">
        <v>77</v>
      </c>
      <c r="F437" t="s">
        <v>192</v>
      </c>
      <c r="G437" t="s">
        <v>193</v>
      </c>
      <c r="H437">
        <v>2016</v>
      </c>
      <c r="I437" t="s">
        <v>78</v>
      </c>
      <c r="J437" t="s">
        <v>79</v>
      </c>
      <c r="K437" t="s">
        <v>108</v>
      </c>
      <c r="L437">
        <v>62</v>
      </c>
      <c r="M437" t="s">
        <v>194</v>
      </c>
      <c r="N437" s="2">
        <v>55.56</v>
      </c>
      <c r="O437" s="2"/>
      <c r="P437" s="2"/>
      <c r="Q437" s="2"/>
      <c r="R437" s="2"/>
      <c r="S437" t="s">
        <v>82</v>
      </c>
      <c r="T437">
        <v>1.6</v>
      </c>
      <c r="U437">
        <v>0.5</v>
      </c>
      <c r="V437">
        <v>2.1</v>
      </c>
      <c r="W437">
        <v>0.6</v>
      </c>
      <c r="AM437">
        <v>93</v>
      </c>
      <c r="AN437">
        <v>14</v>
      </c>
      <c r="AO437">
        <v>96</v>
      </c>
      <c r="AP437">
        <v>14</v>
      </c>
      <c r="AS437">
        <v>30</v>
      </c>
      <c r="AU437" t="s">
        <v>195</v>
      </c>
      <c r="AV437" t="s">
        <v>196</v>
      </c>
      <c r="AW437" s="7" t="s">
        <v>137</v>
      </c>
      <c r="AX437" t="s">
        <v>88</v>
      </c>
      <c r="AY437" t="s">
        <v>89</v>
      </c>
      <c r="AZ437" t="s">
        <v>90</v>
      </c>
      <c r="BA437" t="s">
        <v>802</v>
      </c>
      <c r="BB437" t="s">
        <v>197</v>
      </c>
      <c r="BC437" t="s">
        <v>122</v>
      </c>
      <c r="BD437" s="5">
        <v>121</v>
      </c>
      <c r="BE437">
        <f>Tabel1345[[#This Row],[dependent_variable_value_pre_RAW]]/100</f>
        <v>1.21</v>
      </c>
      <c r="BF437" s="5">
        <v>12</v>
      </c>
      <c r="BG437">
        <f>Tabel1345[[#This Row],[dependent_variable_value_pre_SD_RAW]]/100</f>
        <v>0.12</v>
      </c>
      <c r="BH437" s="5">
        <v>123</v>
      </c>
      <c r="BI437">
        <f>Tabel1345[[#This Row],[dependent_variable_value_post_RAW]]/100</f>
        <v>1.23</v>
      </c>
      <c r="BJ437" s="5">
        <v>14</v>
      </c>
      <c r="BK437">
        <f>Tabel1345[[#This Row],[dependent_variable_value_post_SD_RAW]]/100</f>
        <v>0.14000000000000001</v>
      </c>
      <c r="BL437">
        <v>36</v>
      </c>
      <c r="BM437" t="s">
        <v>198</v>
      </c>
      <c r="BN437" t="s">
        <v>199</v>
      </c>
      <c r="BR437">
        <v>0</v>
      </c>
      <c r="BS437">
        <v>0.25</v>
      </c>
      <c r="BT437">
        <v>0.5</v>
      </c>
      <c r="BU437">
        <v>0.75</v>
      </c>
      <c r="BV437">
        <v>0.9</v>
      </c>
    </row>
    <row r="438" spans="1:74" x14ac:dyDescent="0.25">
      <c r="A438" t="s">
        <v>74</v>
      </c>
      <c r="B438" t="s">
        <v>75</v>
      </c>
      <c r="C438">
        <v>7</v>
      </c>
      <c r="D438">
        <v>7</v>
      </c>
      <c r="E438">
        <v>78</v>
      </c>
      <c r="F438" t="s">
        <v>192</v>
      </c>
      <c r="G438" t="s">
        <v>193</v>
      </c>
      <c r="H438">
        <v>2016</v>
      </c>
      <c r="I438" t="s">
        <v>78</v>
      </c>
      <c r="J438" t="s">
        <v>79</v>
      </c>
      <c r="K438" t="s">
        <v>108</v>
      </c>
      <c r="L438">
        <v>62</v>
      </c>
      <c r="M438" t="s">
        <v>194</v>
      </c>
      <c r="N438" s="2">
        <v>55.56</v>
      </c>
      <c r="O438" s="2"/>
      <c r="P438" s="2"/>
      <c r="Q438" s="2"/>
      <c r="R438" s="2"/>
      <c r="S438" t="s">
        <v>82</v>
      </c>
      <c r="T438">
        <v>1.6</v>
      </c>
      <c r="U438">
        <v>0.5</v>
      </c>
      <c r="V438">
        <v>2.1</v>
      </c>
      <c r="W438">
        <v>0.6</v>
      </c>
      <c r="AM438">
        <v>93</v>
      </c>
      <c r="AN438">
        <v>14</v>
      </c>
      <c r="AO438">
        <v>96</v>
      </c>
      <c r="AP438">
        <v>14</v>
      </c>
      <c r="AS438">
        <v>30</v>
      </c>
      <c r="AU438" t="s">
        <v>195</v>
      </c>
      <c r="AV438" t="s">
        <v>196</v>
      </c>
      <c r="AW438" s="7" t="s">
        <v>137</v>
      </c>
      <c r="AX438" t="s">
        <v>88</v>
      </c>
      <c r="AY438" t="s">
        <v>89</v>
      </c>
      <c r="AZ438" t="s">
        <v>90</v>
      </c>
      <c r="BA438" t="s">
        <v>802</v>
      </c>
      <c r="BB438" s="14" t="s">
        <v>318</v>
      </c>
      <c r="BC438" t="s">
        <v>312</v>
      </c>
      <c r="BD438">
        <v>1.1100000000000001</v>
      </c>
      <c r="BE438">
        <v>1.1100000000000001</v>
      </c>
      <c r="BF438">
        <v>0.1</v>
      </c>
      <c r="BG438">
        <v>0.1</v>
      </c>
      <c r="BH438">
        <v>1.1399999999999999</v>
      </c>
      <c r="BI438">
        <v>1.1399999999999999</v>
      </c>
      <c r="BJ438">
        <v>0.1</v>
      </c>
      <c r="BK438">
        <v>0.1</v>
      </c>
      <c r="BL438">
        <v>36</v>
      </c>
      <c r="BM438" t="s">
        <v>198</v>
      </c>
      <c r="BN438" t="s">
        <v>199</v>
      </c>
      <c r="BR438">
        <v>0</v>
      </c>
      <c r="BS438">
        <v>0.25</v>
      </c>
      <c r="BT438">
        <v>0.5</v>
      </c>
      <c r="BU438">
        <v>0.75</v>
      </c>
      <c r="BV438">
        <v>0.9</v>
      </c>
    </row>
    <row r="439" spans="1:74" x14ac:dyDescent="0.25">
      <c r="A439" t="s">
        <v>75</v>
      </c>
      <c r="B439" t="s">
        <v>74</v>
      </c>
      <c r="C439">
        <v>8</v>
      </c>
      <c r="D439">
        <v>8</v>
      </c>
      <c r="E439">
        <v>79</v>
      </c>
      <c r="F439" t="s">
        <v>200</v>
      </c>
      <c r="G439" t="s">
        <v>200</v>
      </c>
      <c r="H439">
        <v>2009</v>
      </c>
      <c r="I439" t="s">
        <v>78</v>
      </c>
      <c r="J439" t="s">
        <v>79</v>
      </c>
      <c r="K439" t="s">
        <v>80</v>
      </c>
      <c r="L439" s="12">
        <v>81.599999999999994</v>
      </c>
      <c r="M439" t="s">
        <v>219</v>
      </c>
      <c r="N439" s="2">
        <v>20</v>
      </c>
      <c r="O439">
        <v>1.579</v>
      </c>
      <c r="P439">
        <v>1.7110000000000001</v>
      </c>
      <c r="Q439">
        <v>4.8680000000000003</v>
      </c>
      <c r="R439">
        <v>2.3679999999999999</v>
      </c>
      <c r="S439" t="s">
        <v>82</v>
      </c>
      <c r="T439">
        <v>0.65900000000000003</v>
      </c>
      <c r="U439">
        <v>0.95499999999999996</v>
      </c>
      <c r="V439">
        <v>3.4590000000000001</v>
      </c>
      <c r="W439">
        <v>2.4380000000000002</v>
      </c>
      <c r="X439">
        <v>57.9</v>
      </c>
      <c r="Y439">
        <v>25.1</v>
      </c>
      <c r="Z439">
        <v>55.2</v>
      </c>
      <c r="AA439">
        <v>22.5</v>
      </c>
      <c r="AB439" t="s">
        <v>202</v>
      </c>
      <c r="AC439">
        <v>25.5</v>
      </c>
      <c r="AD439">
        <v>13.6</v>
      </c>
      <c r="AE439">
        <v>24.5</v>
      </c>
      <c r="AF439">
        <v>9.4</v>
      </c>
      <c r="AG439" t="s">
        <v>203</v>
      </c>
      <c r="AM439">
        <v>88</v>
      </c>
      <c r="AN439">
        <v>7.84</v>
      </c>
      <c r="AO439">
        <v>101.94</v>
      </c>
      <c r="AP439">
        <v>10.16</v>
      </c>
      <c r="AQ439">
        <v>27.83</v>
      </c>
      <c r="AR439">
        <v>21.57</v>
      </c>
      <c r="AS439">
        <v>14</v>
      </c>
      <c r="AU439" t="s">
        <v>204</v>
      </c>
      <c r="AV439" t="s">
        <v>205</v>
      </c>
      <c r="AW439" s="7" t="s">
        <v>87</v>
      </c>
      <c r="AX439" t="s">
        <v>88</v>
      </c>
      <c r="AY439" t="s">
        <v>120</v>
      </c>
      <c r="AZ439" t="s">
        <v>90</v>
      </c>
      <c r="BA439" t="s">
        <v>802</v>
      </c>
      <c r="BB439" s="14" t="s">
        <v>91</v>
      </c>
      <c r="BC439" t="s">
        <v>92</v>
      </c>
      <c r="BD439">
        <v>103.1</v>
      </c>
      <c r="BE439">
        <v>103.1</v>
      </c>
      <c r="BF439">
        <v>16</v>
      </c>
      <c r="BG439">
        <v>16</v>
      </c>
      <c r="BH439">
        <v>95.7</v>
      </c>
      <c r="BI439">
        <v>95.7</v>
      </c>
      <c r="BJ439">
        <v>15.3</v>
      </c>
      <c r="BK439">
        <v>15.3</v>
      </c>
      <c r="BL439">
        <v>10</v>
      </c>
      <c r="BR439">
        <v>0</v>
      </c>
      <c r="BS439">
        <v>0.25</v>
      </c>
      <c r="BT439">
        <v>0.5</v>
      </c>
      <c r="BU439">
        <v>0.75</v>
      </c>
      <c r="BV439">
        <v>0.9</v>
      </c>
    </row>
    <row r="440" spans="1:74" x14ac:dyDescent="0.25">
      <c r="A440" t="s">
        <v>75</v>
      </c>
      <c r="B440" t="s">
        <v>74</v>
      </c>
      <c r="C440">
        <v>8</v>
      </c>
      <c r="D440">
        <v>8</v>
      </c>
      <c r="E440">
        <v>84</v>
      </c>
      <c r="F440" t="s">
        <v>200</v>
      </c>
      <c r="G440" t="s">
        <v>200</v>
      </c>
      <c r="H440">
        <v>2009</v>
      </c>
      <c r="I440" t="s">
        <v>78</v>
      </c>
      <c r="J440" t="s">
        <v>79</v>
      </c>
      <c r="K440" t="s">
        <v>80</v>
      </c>
      <c r="L440" s="12">
        <v>81.599999999999994</v>
      </c>
      <c r="M440" t="s">
        <v>219</v>
      </c>
      <c r="N440" s="2">
        <v>20</v>
      </c>
      <c r="O440">
        <v>1.579</v>
      </c>
      <c r="P440">
        <v>1.7110000000000001</v>
      </c>
      <c r="Q440">
        <v>4.8680000000000003</v>
      </c>
      <c r="R440">
        <v>2.3679999999999999</v>
      </c>
      <c r="S440" t="s">
        <v>82</v>
      </c>
      <c r="T440">
        <v>0.65900000000000003</v>
      </c>
      <c r="U440">
        <v>0.95499999999999996</v>
      </c>
      <c r="V440">
        <v>3.4590000000000001</v>
      </c>
      <c r="W440">
        <v>2.4380000000000002</v>
      </c>
      <c r="X440">
        <v>57.9</v>
      </c>
      <c r="Y440">
        <v>25.1</v>
      </c>
      <c r="Z440">
        <v>55.2</v>
      </c>
      <c r="AA440">
        <v>22.5</v>
      </c>
      <c r="AB440" t="s">
        <v>202</v>
      </c>
      <c r="AC440">
        <v>25.5</v>
      </c>
      <c r="AD440">
        <v>13.6</v>
      </c>
      <c r="AE440">
        <v>24.5</v>
      </c>
      <c r="AF440">
        <v>9.4</v>
      </c>
      <c r="AG440" t="s">
        <v>203</v>
      </c>
      <c r="AM440">
        <v>88</v>
      </c>
      <c r="AN440">
        <v>7.84</v>
      </c>
      <c r="AO440">
        <v>101.94</v>
      </c>
      <c r="AP440">
        <v>10.16</v>
      </c>
      <c r="AQ440">
        <v>27.83</v>
      </c>
      <c r="AR440">
        <v>21.57</v>
      </c>
      <c r="AS440">
        <v>14</v>
      </c>
      <c r="AU440" t="s">
        <v>204</v>
      </c>
      <c r="AV440" t="s">
        <v>205</v>
      </c>
      <c r="AW440" s="7" t="s">
        <v>87</v>
      </c>
      <c r="AX440" t="s">
        <v>88</v>
      </c>
      <c r="AY440" t="s">
        <v>120</v>
      </c>
      <c r="AZ440" t="s">
        <v>90</v>
      </c>
      <c r="BA440" t="s">
        <v>802</v>
      </c>
      <c r="BB440" s="14" t="s">
        <v>122</v>
      </c>
      <c r="BC440" t="s">
        <v>122</v>
      </c>
      <c r="BD440">
        <v>0.72</v>
      </c>
      <c r="BE440">
        <v>0.72</v>
      </c>
      <c r="BF440">
        <v>0.23</v>
      </c>
      <c r="BG440">
        <v>0.23</v>
      </c>
      <c r="BH440">
        <v>0.72</v>
      </c>
      <c r="BI440">
        <v>0.72</v>
      </c>
      <c r="BJ440">
        <v>0.24</v>
      </c>
      <c r="BK440">
        <v>0.24</v>
      </c>
      <c r="BL440">
        <v>10</v>
      </c>
      <c r="BR440">
        <v>0</v>
      </c>
      <c r="BS440">
        <v>0.25</v>
      </c>
      <c r="BT440">
        <v>0.5</v>
      </c>
      <c r="BU440">
        <v>0.75</v>
      </c>
      <c r="BV440">
        <v>0.9</v>
      </c>
    </row>
    <row r="441" spans="1:74" x14ac:dyDescent="0.25">
      <c r="A441" t="s">
        <v>75</v>
      </c>
      <c r="B441" t="s">
        <v>74</v>
      </c>
      <c r="C441">
        <v>8</v>
      </c>
      <c r="D441">
        <v>8</v>
      </c>
      <c r="E441">
        <v>85</v>
      </c>
      <c r="F441" t="s">
        <v>200</v>
      </c>
      <c r="G441" t="s">
        <v>200</v>
      </c>
      <c r="H441">
        <v>2009</v>
      </c>
      <c r="I441" t="s">
        <v>78</v>
      </c>
      <c r="J441" t="s">
        <v>79</v>
      </c>
      <c r="K441" t="s">
        <v>80</v>
      </c>
      <c r="L441" s="12">
        <v>71.2</v>
      </c>
      <c r="M441" t="s">
        <v>201</v>
      </c>
      <c r="N441" s="2">
        <v>40</v>
      </c>
      <c r="O441">
        <v>1.0529999999999999</v>
      </c>
      <c r="P441">
        <v>1.0529999999999999</v>
      </c>
      <c r="Q441">
        <v>3.6840000000000002</v>
      </c>
      <c r="R441">
        <v>2.3159999999999998</v>
      </c>
      <c r="S441" t="s">
        <v>82</v>
      </c>
      <c r="T441">
        <v>0.65900000000000003</v>
      </c>
      <c r="U441">
        <v>0.65900000000000003</v>
      </c>
      <c r="V441">
        <v>1.8939999999999999</v>
      </c>
      <c r="W441">
        <v>0.77400000000000002</v>
      </c>
      <c r="X441">
        <v>117.9</v>
      </c>
      <c r="Y441">
        <v>29.7</v>
      </c>
      <c r="Z441">
        <v>106</v>
      </c>
      <c r="AA441">
        <v>29.5</v>
      </c>
      <c r="AB441" t="s">
        <v>202</v>
      </c>
      <c r="AC441">
        <v>45.9</v>
      </c>
      <c r="AD441">
        <v>14.7</v>
      </c>
      <c r="AE441">
        <v>46.2</v>
      </c>
      <c r="AF441">
        <v>10.7</v>
      </c>
      <c r="AG441" t="s">
        <v>203</v>
      </c>
      <c r="AM441">
        <v>86.84</v>
      </c>
      <c r="AN441">
        <v>9.2899999999999991</v>
      </c>
      <c r="AO441">
        <v>109.19</v>
      </c>
      <c r="AP441">
        <v>14.52</v>
      </c>
      <c r="AQ441">
        <v>36.520000000000003</v>
      </c>
      <c r="AR441">
        <v>15.65</v>
      </c>
      <c r="AS441">
        <v>14</v>
      </c>
      <c r="AU441" t="s">
        <v>204</v>
      </c>
      <c r="AV441" t="s">
        <v>205</v>
      </c>
      <c r="AW441" s="7" t="s">
        <v>87</v>
      </c>
      <c r="AX441" t="s">
        <v>88</v>
      </c>
      <c r="AY441" t="s">
        <v>120</v>
      </c>
      <c r="AZ441" t="s">
        <v>90</v>
      </c>
      <c r="BA441" t="s">
        <v>802</v>
      </c>
      <c r="BB441" s="14" t="s">
        <v>91</v>
      </c>
      <c r="BC441" t="s">
        <v>92</v>
      </c>
      <c r="BD441">
        <v>115.3</v>
      </c>
      <c r="BE441">
        <v>115.3</v>
      </c>
      <c r="BF441">
        <v>9.9</v>
      </c>
      <c r="BG441">
        <v>9.9</v>
      </c>
      <c r="BH441">
        <v>116.5</v>
      </c>
      <c r="BI441">
        <v>116.5</v>
      </c>
      <c r="BJ441">
        <v>11.5</v>
      </c>
      <c r="BK441">
        <v>11.5</v>
      </c>
      <c r="BL441">
        <v>10</v>
      </c>
      <c r="BR441">
        <v>0</v>
      </c>
      <c r="BS441">
        <v>0.25</v>
      </c>
      <c r="BT441">
        <v>0.5</v>
      </c>
      <c r="BU441">
        <v>0.75</v>
      </c>
      <c r="BV441">
        <v>0.9</v>
      </c>
    </row>
    <row r="442" spans="1:74" x14ac:dyDescent="0.25">
      <c r="A442" t="s">
        <v>75</v>
      </c>
      <c r="B442" t="s">
        <v>74</v>
      </c>
      <c r="C442">
        <v>8</v>
      </c>
      <c r="D442">
        <v>8</v>
      </c>
      <c r="E442">
        <v>90</v>
      </c>
      <c r="F442" t="s">
        <v>200</v>
      </c>
      <c r="G442" t="s">
        <v>200</v>
      </c>
      <c r="H442">
        <v>2009</v>
      </c>
      <c r="I442" t="s">
        <v>78</v>
      </c>
      <c r="J442" t="s">
        <v>79</v>
      </c>
      <c r="K442" t="s">
        <v>80</v>
      </c>
      <c r="L442" s="12">
        <v>71.2</v>
      </c>
      <c r="M442" t="s">
        <v>201</v>
      </c>
      <c r="N442" s="2">
        <v>40</v>
      </c>
      <c r="O442">
        <v>1.0529999999999999</v>
      </c>
      <c r="P442">
        <v>1.0529999999999999</v>
      </c>
      <c r="Q442">
        <v>3.6840000000000002</v>
      </c>
      <c r="R442">
        <v>2.3159999999999998</v>
      </c>
      <c r="S442" t="s">
        <v>82</v>
      </c>
      <c r="T442">
        <v>0.65900000000000003</v>
      </c>
      <c r="U442">
        <v>0.65900000000000003</v>
      </c>
      <c r="V442">
        <v>1.8939999999999999</v>
      </c>
      <c r="W442">
        <v>0.77400000000000002</v>
      </c>
      <c r="X442">
        <v>117.9</v>
      </c>
      <c r="Y442">
        <v>29.7</v>
      </c>
      <c r="Z442">
        <v>106</v>
      </c>
      <c r="AA442">
        <v>29.5</v>
      </c>
      <c r="AB442" t="s">
        <v>202</v>
      </c>
      <c r="AC442">
        <v>45.9</v>
      </c>
      <c r="AD442">
        <v>14.7</v>
      </c>
      <c r="AE442">
        <v>46.2</v>
      </c>
      <c r="AF442">
        <v>10.7</v>
      </c>
      <c r="AG442" t="s">
        <v>203</v>
      </c>
      <c r="AM442">
        <v>86.84</v>
      </c>
      <c r="AN442">
        <v>9.2899999999999991</v>
      </c>
      <c r="AO442">
        <v>109.19</v>
      </c>
      <c r="AP442">
        <v>14.52</v>
      </c>
      <c r="AQ442">
        <v>36.520000000000003</v>
      </c>
      <c r="AR442">
        <v>15.65</v>
      </c>
      <c r="AS442">
        <v>14</v>
      </c>
      <c r="AU442" t="s">
        <v>204</v>
      </c>
      <c r="AV442" t="s">
        <v>205</v>
      </c>
      <c r="AW442" s="7" t="s">
        <v>87</v>
      </c>
      <c r="AX442" t="s">
        <v>88</v>
      </c>
      <c r="AY442" t="s">
        <v>120</v>
      </c>
      <c r="AZ442" t="s">
        <v>90</v>
      </c>
      <c r="BA442" t="s">
        <v>802</v>
      </c>
      <c r="BB442" s="14" t="s">
        <v>122</v>
      </c>
      <c r="BC442" t="s">
        <v>122</v>
      </c>
      <c r="BD442">
        <v>1.24</v>
      </c>
      <c r="BE442">
        <v>1.24</v>
      </c>
      <c r="BF442">
        <v>0.11</v>
      </c>
      <c r="BG442">
        <v>0.11</v>
      </c>
      <c r="BH442">
        <v>1.22</v>
      </c>
      <c r="BI442">
        <v>1.22</v>
      </c>
      <c r="BJ442">
        <v>0.18</v>
      </c>
      <c r="BK442">
        <v>0.18</v>
      </c>
      <c r="BL442">
        <v>10</v>
      </c>
      <c r="BR442">
        <v>0</v>
      </c>
      <c r="BS442">
        <v>0.25</v>
      </c>
      <c r="BT442">
        <v>0.5</v>
      </c>
      <c r="BU442">
        <v>0.75</v>
      </c>
      <c r="BV442">
        <v>0.9</v>
      </c>
    </row>
    <row r="443" spans="1:74" x14ac:dyDescent="0.25">
      <c r="A443" t="s">
        <v>74</v>
      </c>
      <c r="B443" t="s">
        <v>75</v>
      </c>
      <c r="C443">
        <v>9</v>
      </c>
      <c r="D443">
        <v>9</v>
      </c>
      <c r="E443">
        <v>91</v>
      </c>
      <c r="F443" t="s">
        <v>220</v>
      </c>
      <c r="G443" t="s">
        <v>221</v>
      </c>
      <c r="H443">
        <v>2017</v>
      </c>
      <c r="I443" t="s">
        <v>78</v>
      </c>
      <c r="J443" t="s">
        <v>79</v>
      </c>
      <c r="K443" t="s">
        <v>80</v>
      </c>
      <c r="L443">
        <v>69.5</v>
      </c>
      <c r="M443" t="s">
        <v>222</v>
      </c>
      <c r="N443" s="2">
        <v>64.3</v>
      </c>
      <c r="O443" s="2"/>
      <c r="P443" s="2"/>
      <c r="Q443" s="2"/>
      <c r="R443" s="2"/>
      <c r="S443" t="s">
        <v>82</v>
      </c>
      <c r="T443">
        <v>0.94</v>
      </c>
      <c r="U443">
        <v>0.8</v>
      </c>
      <c r="V443">
        <v>1.1000000000000001</v>
      </c>
      <c r="W443">
        <v>0.8</v>
      </c>
      <c r="AS443">
        <v>30</v>
      </c>
      <c r="AU443" t="s">
        <v>223</v>
      </c>
      <c r="AV443" t="s">
        <v>224</v>
      </c>
      <c r="AW443" t="s">
        <v>137</v>
      </c>
      <c r="AX443" t="s">
        <v>88</v>
      </c>
      <c r="AY443" t="s">
        <v>89</v>
      </c>
      <c r="AZ443" t="s">
        <v>90</v>
      </c>
      <c r="BA443" t="s">
        <v>802</v>
      </c>
      <c r="BB443" s="14" t="s">
        <v>91</v>
      </c>
      <c r="BC443" t="s">
        <v>92</v>
      </c>
      <c r="BD443">
        <v>106</v>
      </c>
      <c r="BE443">
        <v>106</v>
      </c>
      <c r="BF443">
        <v>11.1</v>
      </c>
      <c r="BG443">
        <v>11.1</v>
      </c>
      <c r="BH443">
        <v>105</v>
      </c>
      <c r="BI443">
        <v>105</v>
      </c>
      <c r="BJ443">
        <v>13.8</v>
      </c>
      <c r="BK443">
        <v>13.8</v>
      </c>
      <c r="BL443">
        <v>14</v>
      </c>
      <c r="BR443">
        <v>0</v>
      </c>
      <c r="BS443">
        <v>0.25</v>
      </c>
      <c r="BT443">
        <v>0.5</v>
      </c>
      <c r="BU443">
        <v>0.75</v>
      </c>
      <c r="BV443">
        <v>0.9</v>
      </c>
    </row>
    <row r="444" spans="1:74" x14ac:dyDescent="0.25">
      <c r="A444" t="s">
        <v>74</v>
      </c>
      <c r="B444" t="s">
        <v>75</v>
      </c>
      <c r="C444">
        <v>9</v>
      </c>
      <c r="D444">
        <v>9</v>
      </c>
      <c r="E444">
        <v>92</v>
      </c>
      <c r="F444" t="s">
        <v>220</v>
      </c>
      <c r="G444" t="s">
        <v>221</v>
      </c>
      <c r="H444">
        <v>2017</v>
      </c>
      <c r="I444" t="s">
        <v>78</v>
      </c>
      <c r="J444" t="s">
        <v>79</v>
      </c>
      <c r="K444" t="s">
        <v>80</v>
      </c>
      <c r="L444">
        <v>69.5</v>
      </c>
      <c r="M444" t="s">
        <v>222</v>
      </c>
      <c r="N444" s="2">
        <v>64.3</v>
      </c>
      <c r="O444" s="2"/>
      <c r="P444" s="2"/>
      <c r="Q444" s="2"/>
      <c r="R444" s="2"/>
      <c r="S444" t="s">
        <v>82</v>
      </c>
      <c r="T444">
        <v>0.94</v>
      </c>
      <c r="U444">
        <v>0.8</v>
      </c>
      <c r="V444">
        <v>1.1000000000000001</v>
      </c>
      <c r="W444">
        <v>0.8</v>
      </c>
      <c r="AS444">
        <v>30</v>
      </c>
      <c r="AU444" t="s">
        <v>223</v>
      </c>
      <c r="AV444" t="s">
        <v>224</v>
      </c>
      <c r="AW444" t="s">
        <v>137</v>
      </c>
      <c r="AX444" t="s">
        <v>88</v>
      </c>
      <c r="AY444" t="s">
        <v>89</v>
      </c>
      <c r="AZ444" t="s">
        <v>90</v>
      </c>
      <c r="BA444" t="s">
        <v>802</v>
      </c>
      <c r="BB444" s="14" t="s">
        <v>403</v>
      </c>
      <c r="BC444" t="s">
        <v>404</v>
      </c>
      <c r="BD444">
        <v>0.63</v>
      </c>
      <c r="BE444">
        <v>0.63</v>
      </c>
      <c r="BF444">
        <v>0.05</v>
      </c>
      <c r="BG444">
        <v>0.05</v>
      </c>
      <c r="BH444">
        <v>0.61</v>
      </c>
      <c r="BI444">
        <v>0.61</v>
      </c>
      <c r="BJ444">
        <v>0.03</v>
      </c>
      <c r="BK444">
        <v>0.03</v>
      </c>
      <c r="BL444">
        <v>14</v>
      </c>
      <c r="BR444">
        <v>0</v>
      </c>
      <c r="BS444">
        <v>0.25</v>
      </c>
      <c r="BT444">
        <v>0.5</v>
      </c>
      <c r="BU444">
        <v>0.75</v>
      </c>
      <c r="BV444">
        <v>0.9</v>
      </c>
    </row>
    <row r="445" spans="1:74" x14ac:dyDescent="0.25">
      <c r="A445" t="s">
        <v>74</v>
      </c>
      <c r="B445" t="s">
        <v>75</v>
      </c>
      <c r="C445">
        <v>9</v>
      </c>
      <c r="D445">
        <v>9</v>
      </c>
      <c r="E445">
        <v>93</v>
      </c>
      <c r="F445" t="s">
        <v>220</v>
      </c>
      <c r="G445" t="s">
        <v>221</v>
      </c>
      <c r="H445">
        <v>2017</v>
      </c>
      <c r="I445" t="s">
        <v>78</v>
      </c>
      <c r="J445" t="s">
        <v>79</v>
      </c>
      <c r="K445" t="s">
        <v>80</v>
      </c>
      <c r="L445">
        <v>69.5</v>
      </c>
      <c r="M445" t="s">
        <v>222</v>
      </c>
      <c r="N445" s="2">
        <v>64.3</v>
      </c>
      <c r="O445" s="2"/>
      <c r="P445" s="2"/>
      <c r="Q445" s="2"/>
      <c r="R445" s="2"/>
      <c r="S445" t="s">
        <v>82</v>
      </c>
      <c r="T445">
        <v>0.94</v>
      </c>
      <c r="U445">
        <v>0.8</v>
      </c>
      <c r="V445">
        <v>1.1000000000000001</v>
      </c>
      <c r="W445">
        <v>0.8</v>
      </c>
      <c r="AS445">
        <v>30</v>
      </c>
      <c r="AU445" t="s">
        <v>223</v>
      </c>
      <c r="AV445" t="s">
        <v>224</v>
      </c>
      <c r="AW445" t="s">
        <v>137</v>
      </c>
      <c r="AX445" t="s">
        <v>88</v>
      </c>
      <c r="AY445" t="s">
        <v>89</v>
      </c>
      <c r="AZ445" t="s">
        <v>90</v>
      </c>
      <c r="BA445" t="s">
        <v>802</v>
      </c>
      <c r="BB445" s="14" t="s">
        <v>405</v>
      </c>
      <c r="BC445" t="s">
        <v>406</v>
      </c>
      <c r="BD445">
        <v>0.63</v>
      </c>
      <c r="BE445">
        <v>0.63</v>
      </c>
      <c r="BF445">
        <v>0.05</v>
      </c>
      <c r="BG445">
        <v>0.05</v>
      </c>
      <c r="BH445">
        <v>0.61</v>
      </c>
      <c r="BI445">
        <v>0.61</v>
      </c>
      <c r="BJ445">
        <v>0.02</v>
      </c>
      <c r="BK445">
        <v>0.02</v>
      </c>
      <c r="BL445">
        <v>14</v>
      </c>
      <c r="BR445">
        <v>0</v>
      </c>
      <c r="BS445">
        <v>0.25</v>
      </c>
      <c r="BT445">
        <v>0.5</v>
      </c>
      <c r="BU445">
        <v>0.75</v>
      </c>
      <c r="BV445">
        <v>0.9</v>
      </c>
    </row>
    <row r="446" spans="1:74" x14ac:dyDescent="0.25">
      <c r="A446" t="s">
        <v>74</v>
      </c>
      <c r="B446" t="s">
        <v>75</v>
      </c>
      <c r="C446">
        <v>9</v>
      </c>
      <c r="D446">
        <v>9</v>
      </c>
      <c r="E446">
        <v>141</v>
      </c>
      <c r="F446" t="s">
        <v>220</v>
      </c>
      <c r="G446" t="s">
        <v>221</v>
      </c>
      <c r="H446">
        <v>2017</v>
      </c>
      <c r="I446" t="s">
        <v>78</v>
      </c>
      <c r="J446" t="s">
        <v>79</v>
      </c>
      <c r="K446" t="s">
        <v>80</v>
      </c>
      <c r="L446">
        <v>69.5</v>
      </c>
      <c r="M446" t="s">
        <v>222</v>
      </c>
      <c r="N446" s="2">
        <v>64.3</v>
      </c>
      <c r="O446" s="2"/>
      <c r="P446" s="2"/>
      <c r="Q446" s="2"/>
      <c r="R446" s="2"/>
      <c r="S446" t="s">
        <v>82</v>
      </c>
      <c r="T446">
        <v>0.94</v>
      </c>
      <c r="U446">
        <v>0.8</v>
      </c>
      <c r="V446">
        <v>1.1000000000000001</v>
      </c>
      <c r="W446">
        <v>0.8</v>
      </c>
      <c r="AS446">
        <v>30</v>
      </c>
      <c r="AU446" t="s">
        <v>223</v>
      </c>
      <c r="AV446" t="s">
        <v>224</v>
      </c>
      <c r="AW446" t="s">
        <v>137</v>
      </c>
      <c r="AX446" t="s">
        <v>88</v>
      </c>
      <c r="AY446" t="s">
        <v>89</v>
      </c>
      <c r="AZ446" t="s">
        <v>90</v>
      </c>
      <c r="BA446" t="s">
        <v>802</v>
      </c>
      <c r="BB446" s="14" t="s">
        <v>225</v>
      </c>
      <c r="BC446" t="s">
        <v>226</v>
      </c>
      <c r="BD446">
        <v>0.63</v>
      </c>
      <c r="BE446">
        <v>0.63</v>
      </c>
      <c r="BF446">
        <v>7.0000000000000007E-2</v>
      </c>
      <c r="BG446">
        <v>7.0000000000000007E-2</v>
      </c>
      <c r="BH446">
        <v>0.64</v>
      </c>
      <c r="BI446">
        <v>0.64</v>
      </c>
      <c r="BJ446">
        <v>0.08</v>
      </c>
      <c r="BK446">
        <v>0.08</v>
      </c>
      <c r="BL446">
        <v>14</v>
      </c>
      <c r="BR446">
        <v>0</v>
      </c>
      <c r="BS446">
        <v>0.25</v>
      </c>
      <c r="BT446">
        <v>0.5</v>
      </c>
      <c r="BU446">
        <v>0.75</v>
      </c>
      <c r="BV446">
        <v>0.9</v>
      </c>
    </row>
    <row r="447" spans="1:74" x14ac:dyDescent="0.25">
      <c r="A447" t="s">
        <v>74</v>
      </c>
      <c r="B447" t="s">
        <v>75</v>
      </c>
      <c r="C447">
        <v>9</v>
      </c>
      <c r="D447">
        <v>9</v>
      </c>
      <c r="E447">
        <v>142</v>
      </c>
      <c r="F447" t="s">
        <v>220</v>
      </c>
      <c r="G447" t="s">
        <v>221</v>
      </c>
      <c r="H447">
        <v>2017</v>
      </c>
      <c r="I447" t="s">
        <v>78</v>
      </c>
      <c r="J447" t="s">
        <v>79</v>
      </c>
      <c r="K447" t="s">
        <v>80</v>
      </c>
      <c r="L447">
        <v>69.5</v>
      </c>
      <c r="M447" t="s">
        <v>222</v>
      </c>
      <c r="N447" s="2">
        <v>64.3</v>
      </c>
      <c r="O447" s="2"/>
      <c r="P447" s="2"/>
      <c r="Q447" s="2"/>
      <c r="R447" s="2"/>
      <c r="S447" t="s">
        <v>82</v>
      </c>
      <c r="T447">
        <v>0.94</v>
      </c>
      <c r="U447">
        <v>0.8</v>
      </c>
      <c r="V447">
        <v>1.1000000000000001</v>
      </c>
      <c r="W447">
        <v>0.8</v>
      </c>
      <c r="AS447">
        <v>30</v>
      </c>
      <c r="AU447" t="s">
        <v>223</v>
      </c>
      <c r="AV447" t="s">
        <v>224</v>
      </c>
      <c r="AW447" t="s">
        <v>137</v>
      </c>
      <c r="AX447" t="s">
        <v>88</v>
      </c>
      <c r="AY447" t="s">
        <v>89</v>
      </c>
      <c r="AZ447" t="s">
        <v>90</v>
      </c>
      <c r="BA447" t="s">
        <v>802</v>
      </c>
      <c r="BB447" s="14" t="s">
        <v>234</v>
      </c>
      <c r="BC447" t="s">
        <v>235</v>
      </c>
      <c r="BD447">
        <v>0.66</v>
      </c>
      <c r="BE447">
        <v>0.66</v>
      </c>
      <c r="BF447">
        <v>0.05</v>
      </c>
      <c r="BG447">
        <v>0.05</v>
      </c>
      <c r="BH447">
        <v>0.66</v>
      </c>
      <c r="BI447">
        <v>0.66</v>
      </c>
      <c r="BJ447">
        <v>0.09</v>
      </c>
      <c r="BK447">
        <v>0.09</v>
      </c>
      <c r="BL447">
        <v>14</v>
      </c>
      <c r="BR447">
        <v>0</v>
      </c>
      <c r="BS447">
        <v>0.25</v>
      </c>
      <c r="BT447">
        <v>0.5</v>
      </c>
      <c r="BU447">
        <v>0.75</v>
      </c>
      <c r="BV447">
        <v>0.9</v>
      </c>
    </row>
    <row r="448" spans="1:74" x14ac:dyDescent="0.25">
      <c r="A448" t="s">
        <v>74</v>
      </c>
      <c r="B448" t="s">
        <v>75</v>
      </c>
      <c r="C448">
        <v>9</v>
      </c>
      <c r="D448">
        <v>9</v>
      </c>
      <c r="E448">
        <v>143</v>
      </c>
      <c r="F448" t="s">
        <v>220</v>
      </c>
      <c r="G448" t="s">
        <v>221</v>
      </c>
      <c r="H448">
        <v>2017</v>
      </c>
      <c r="I448" t="s">
        <v>78</v>
      </c>
      <c r="J448" t="s">
        <v>79</v>
      </c>
      <c r="K448" t="s">
        <v>80</v>
      </c>
      <c r="L448">
        <v>69.5</v>
      </c>
      <c r="M448" t="s">
        <v>222</v>
      </c>
      <c r="N448" s="2">
        <v>64.3</v>
      </c>
      <c r="O448" s="2"/>
      <c r="P448" s="2"/>
      <c r="Q448" s="2"/>
      <c r="R448" s="2"/>
      <c r="S448" t="s">
        <v>82</v>
      </c>
      <c r="T448">
        <v>0.94</v>
      </c>
      <c r="U448">
        <v>0.8</v>
      </c>
      <c r="V448">
        <v>1.1000000000000001</v>
      </c>
      <c r="W448">
        <v>0.8</v>
      </c>
      <c r="AS448">
        <v>30</v>
      </c>
      <c r="AU448" t="s">
        <v>223</v>
      </c>
      <c r="AV448" t="s">
        <v>224</v>
      </c>
      <c r="AW448" t="s">
        <v>137</v>
      </c>
      <c r="AX448" t="s">
        <v>88</v>
      </c>
      <c r="AY448" t="s">
        <v>89</v>
      </c>
      <c r="AZ448" t="s">
        <v>90</v>
      </c>
      <c r="BA448" t="s">
        <v>802</v>
      </c>
      <c r="BB448" s="14" t="s">
        <v>413</v>
      </c>
      <c r="BC448" t="s">
        <v>414</v>
      </c>
      <c r="BD448">
        <v>0.46</v>
      </c>
      <c r="BE448">
        <v>0.46</v>
      </c>
      <c r="BF448">
        <v>0.03</v>
      </c>
      <c r="BG448">
        <v>0.03</v>
      </c>
      <c r="BH448">
        <v>0.45</v>
      </c>
      <c r="BI448">
        <v>0.45</v>
      </c>
      <c r="BJ448">
        <v>0.04</v>
      </c>
      <c r="BK448">
        <v>0.04</v>
      </c>
      <c r="BL448">
        <v>14</v>
      </c>
      <c r="BR448">
        <v>0</v>
      </c>
      <c r="BS448">
        <v>0.25</v>
      </c>
      <c r="BT448">
        <v>0.5</v>
      </c>
      <c r="BU448">
        <v>0.75</v>
      </c>
      <c r="BV448">
        <v>0.9</v>
      </c>
    </row>
    <row r="449" spans="1:74" x14ac:dyDescent="0.25">
      <c r="A449" t="s">
        <v>74</v>
      </c>
      <c r="B449" t="s">
        <v>75</v>
      </c>
      <c r="C449">
        <v>9</v>
      </c>
      <c r="D449">
        <v>9</v>
      </c>
      <c r="E449">
        <v>144</v>
      </c>
      <c r="F449" t="s">
        <v>220</v>
      </c>
      <c r="G449" t="s">
        <v>221</v>
      </c>
      <c r="H449">
        <v>2017</v>
      </c>
      <c r="I449" t="s">
        <v>78</v>
      </c>
      <c r="J449" t="s">
        <v>79</v>
      </c>
      <c r="K449" t="s">
        <v>80</v>
      </c>
      <c r="L449">
        <v>69.5</v>
      </c>
      <c r="M449" t="s">
        <v>222</v>
      </c>
      <c r="N449" s="2">
        <v>64.3</v>
      </c>
      <c r="O449" s="2"/>
      <c r="P449" s="2"/>
      <c r="Q449" s="2"/>
      <c r="R449" s="2"/>
      <c r="S449" t="s">
        <v>82</v>
      </c>
      <c r="T449">
        <v>0.94</v>
      </c>
      <c r="U449">
        <v>0.8</v>
      </c>
      <c r="V449">
        <v>1.1000000000000001</v>
      </c>
      <c r="W449">
        <v>0.8</v>
      </c>
      <c r="AS449">
        <v>30</v>
      </c>
      <c r="AU449" t="s">
        <v>223</v>
      </c>
      <c r="AV449" t="s">
        <v>224</v>
      </c>
      <c r="AW449" t="s">
        <v>137</v>
      </c>
      <c r="AX449" t="s">
        <v>88</v>
      </c>
      <c r="AY449" t="s">
        <v>89</v>
      </c>
      <c r="AZ449" t="s">
        <v>90</v>
      </c>
      <c r="BA449" t="s">
        <v>802</v>
      </c>
      <c r="BB449" s="14" t="s">
        <v>415</v>
      </c>
      <c r="BC449" t="s">
        <v>416</v>
      </c>
      <c r="BD449">
        <v>0.46</v>
      </c>
      <c r="BE449">
        <v>0.46</v>
      </c>
      <c r="BF449">
        <v>0.04</v>
      </c>
      <c r="BG449">
        <v>0.04</v>
      </c>
      <c r="BH449">
        <v>0.45</v>
      </c>
      <c r="BI449">
        <v>0.45</v>
      </c>
      <c r="BJ449">
        <v>0.04</v>
      </c>
      <c r="BK449">
        <v>0.04</v>
      </c>
      <c r="BL449">
        <v>14</v>
      </c>
      <c r="BR449">
        <v>0</v>
      </c>
      <c r="BS449">
        <v>0.25</v>
      </c>
      <c r="BT449">
        <v>0.5</v>
      </c>
      <c r="BU449">
        <v>0.75</v>
      </c>
      <c r="BV449">
        <v>0.9</v>
      </c>
    </row>
    <row r="450" spans="1:74" x14ac:dyDescent="0.25">
      <c r="A450" t="s">
        <v>74</v>
      </c>
      <c r="B450" t="s">
        <v>75</v>
      </c>
      <c r="C450">
        <v>9</v>
      </c>
      <c r="D450">
        <v>9</v>
      </c>
      <c r="E450">
        <v>145</v>
      </c>
      <c r="F450" t="s">
        <v>220</v>
      </c>
      <c r="G450" t="s">
        <v>221</v>
      </c>
      <c r="H450">
        <v>2017</v>
      </c>
      <c r="I450" t="s">
        <v>78</v>
      </c>
      <c r="J450" t="s">
        <v>79</v>
      </c>
      <c r="K450" t="s">
        <v>80</v>
      </c>
      <c r="L450">
        <v>70</v>
      </c>
      <c r="M450" t="s">
        <v>310</v>
      </c>
      <c r="N450" s="2">
        <v>70</v>
      </c>
      <c r="O450" s="2"/>
      <c r="P450" s="2"/>
      <c r="Q450" s="2"/>
      <c r="R450" s="2"/>
      <c r="S450" t="s">
        <v>82</v>
      </c>
      <c r="T450">
        <v>1.5</v>
      </c>
      <c r="U450">
        <v>1</v>
      </c>
      <c r="V450">
        <v>3.6</v>
      </c>
      <c r="W450">
        <v>0.8</v>
      </c>
      <c r="AS450">
        <v>30</v>
      </c>
      <c r="AU450" t="s">
        <v>223</v>
      </c>
      <c r="AV450" t="s">
        <v>224</v>
      </c>
      <c r="AW450" t="s">
        <v>137</v>
      </c>
      <c r="AX450" t="s">
        <v>88</v>
      </c>
      <c r="AY450" t="s">
        <v>89</v>
      </c>
      <c r="AZ450" t="s">
        <v>90</v>
      </c>
      <c r="BA450" t="s">
        <v>802</v>
      </c>
      <c r="BB450" s="14" t="s">
        <v>91</v>
      </c>
      <c r="BC450" t="s">
        <v>92</v>
      </c>
      <c r="BD450">
        <v>115.1</v>
      </c>
      <c r="BE450">
        <v>115.1</v>
      </c>
      <c r="BF450">
        <v>9.5</v>
      </c>
      <c r="BG450">
        <v>9.5</v>
      </c>
      <c r="BH450">
        <v>115.4</v>
      </c>
      <c r="BI450">
        <v>115.4</v>
      </c>
      <c r="BJ450">
        <v>8.9</v>
      </c>
      <c r="BK450">
        <v>8.9</v>
      </c>
      <c r="BL450">
        <v>10</v>
      </c>
      <c r="BR450">
        <v>0</v>
      </c>
      <c r="BS450">
        <v>0.25</v>
      </c>
      <c r="BT450">
        <v>0.5</v>
      </c>
      <c r="BU450">
        <v>0.75</v>
      </c>
      <c r="BV450">
        <v>0.9</v>
      </c>
    </row>
    <row r="451" spans="1:74" x14ac:dyDescent="0.25">
      <c r="A451" t="s">
        <v>74</v>
      </c>
      <c r="B451" t="s">
        <v>75</v>
      </c>
      <c r="C451">
        <v>9</v>
      </c>
      <c r="D451">
        <v>9</v>
      </c>
      <c r="E451">
        <v>146</v>
      </c>
      <c r="F451" t="s">
        <v>220</v>
      </c>
      <c r="G451" t="s">
        <v>221</v>
      </c>
      <c r="H451">
        <v>2017</v>
      </c>
      <c r="I451" t="s">
        <v>78</v>
      </c>
      <c r="J451" t="s">
        <v>79</v>
      </c>
      <c r="K451" t="s">
        <v>80</v>
      </c>
      <c r="L451">
        <v>70</v>
      </c>
      <c r="M451" t="s">
        <v>310</v>
      </c>
      <c r="N451" s="2">
        <v>70</v>
      </c>
      <c r="O451" s="2"/>
      <c r="P451" s="2"/>
      <c r="Q451" s="2"/>
      <c r="R451" s="2"/>
      <c r="S451" t="s">
        <v>82</v>
      </c>
      <c r="T451">
        <v>1.5</v>
      </c>
      <c r="U451">
        <v>1</v>
      </c>
      <c r="V451">
        <v>3.6</v>
      </c>
      <c r="W451">
        <v>0.8</v>
      </c>
      <c r="AS451">
        <v>30</v>
      </c>
      <c r="AU451" t="s">
        <v>223</v>
      </c>
      <c r="AV451" t="s">
        <v>224</v>
      </c>
      <c r="AW451" t="s">
        <v>137</v>
      </c>
      <c r="AX451" t="s">
        <v>88</v>
      </c>
      <c r="AY451" t="s">
        <v>89</v>
      </c>
      <c r="AZ451" t="s">
        <v>90</v>
      </c>
      <c r="BA451" t="s">
        <v>802</v>
      </c>
      <c r="BB451" s="28" t="s">
        <v>403</v>
      </c>
      <c r="BC451" t="s">
        <v>404</v>
      </c>
      <c r="BD451">
        <v>0.62</v>
      </c>
      <c r="BE451">
        <v>0.62</v>
      </c>
      <c r="BF451">
        <v>0.02</v>
      </c>
      <c r="BG451">
        <v>0.02</v>
      </c>
      <c r="BH451">
        <v>0.56999999999999995</v>
      </c>
      <c r="BI451">
        <v>0.56999999999999995</v>
      </c>
      <c r="BJ451">
        <v>0.02</v>
      </c>
      <c r="BK451">
        <v>0.02</v>
      </c>
      <c r="BL451">
        <v>10</v>
      </c>
      <c r="BQ451" t="s">
        <v>240</v>
      </c>
      <c r="BR451">
        <v>0</v>
      </c>
      <c r="BS451">
        <v>0.25</v>
      </c>
      <c r="BT451">
        <v>0.5</v>
      </c>
      <c r="BU451">
        <v>0.75</v>
      </c>
      <c r="BV451">
        <v>0.9</v>
      </c>
    </row>
    <row r="452" spans="1:74" x14ac:dyDescent="0.25">
      <c r="A452" t="s">
        <v>74</v>
      </c>
      <c r="B452" t="s">
        <v>75</v>
      </c>
      <c r="C452">
        <v>9</v>
      </c>
      <c r="D452">
        <v>9</v>
      </c>
      <c r="E452">
        <v>147</v>
      </c>
      <c r="F452" t="s">
        <v>220</v>
      </c>
      <c r="G452" t="s">
        <v>221</v>
      </c>
      <c r="H452">
        <v>2017</v>
      </c>
      <c r="I452" t="s">
        <v>78</v>
      </c>
      <c r="J452" t="s">
        <v>79</v>
      </c>
      <c r="K452" t="s">
        <v>80</v>
      </c>
      <c r="L452">
        <v>70</v>
      </c>
      <c r="M452" t="s">
        <v>310</v>
      </c>
      <c r="N452" s="2">
        <v>70</v>
      </c>
      <c r="O452" s="2"/>
      <c r="P452" s="2"/>
      <c r="Q452" s="2"/>
      <c r="R452" s="2"/>
      <c r="S452" t="s">
        <v>82</v>
      </c>
      <c r="T452">
        <v>1.5</v>
      </c>
      <c r="U452">
        <v>1</v>
      </c>
      <c r="V452">
        <v>3.6</v>
      </c>
      <c r="W452">
        <v>0.8</v>
      </c>
      <c r="AS452">
        <v>30</v>
      </c>
      <c r="AU452" t="s">
        <v>223</v>
      </c>
      <c r="AV452" t="s">
        <v>224</v>
      </c>
      <c r="AW452" t="s">
        <v>137</v>
      </c>
      <c r="AX452" t="s">
        <v>88</v>
      </c>
      <c r="AY452" t="s">
        <v>89</v>
      </c>
      <c r="AZ452" t="s">
        <v>90</v>
      </c>
      <c r="BA452" t="s">
        <v>802</v>
      </c>
      <c r="BB452" t="s">
        <v>405</v>
      </c>
      <c r="BC452" t="s">
        <v>406</v>
      </c>
      <c r="BD452">
        <v>0.62</v>
      </c>
      <c r="BE452">
        <v>0.62</v>
      </c>
      <c r="BF452">
        <v>0.01</v>
      </c>
      <c r="BG452">
        <v>0.01</v>
      </c>
      <c r="BH452">
        <v>0.67</v>
      </c>
      <c r="BI452">
        <v>0.67</v>
      </c>
      <c r="BJ452">
        <v>0.02</v>
      </c>
      <c r="BK452">
        <v>0.02</v>
      </c>
      <c r="BL452">
        <v>10</v>
      </c>
      <c r="BQ452" t="s">
        <v>240</v>
      </c>
      <c r="BR452">
        <v>0</v>
      </c>
      <c r="BS452">
        <v>0.25</v>
      </c>
      <c r="BT452">
        <v>0.5</v>
      </c>
      <c r="BU452">
        <v>0.75</v>
      </c>
      <c r="BV452">
        <v>0.9</v>
      </c>
    </row>
    <row r="453" spans="1:74" x14ac:dyDescent="0.25">
      <c r="A453" t="s">
        <v>74</v>
      </c>
      <c r="B453" t="s">
        <v>75</v>
      </c>
      <c r="C453">
        <v>9</v>
      </c>
      <c r="D453">
        <v>9</v>
      </c>
      <c r="E453">
        <v>195</v>
      </c>
      <c r="F453" t="s">
        <v>220</v>
      </c>
      <c r="G453" t="s">
        <v>221</v>
      </c>
      <c r="H453">
        <v>2017</v>
      </c>
      <c r="I453" t="s">
        <v>78</v>
      </c>
      <c r="J453" t="s">
        <v>79</v>
      </c>
      <c r="K453" t="s">
        <v>80</v>
      </c>
      <c r="L453">
        <v>70</v>
      </c>
      <c r="M453" t="s">
        <v>310</v>
      </c>
      <c r="N453" s="2">
        <v>70</v>
      </c>
      <c r="O453" s="2"/>
      <c r="P453" s="2"/>
      <c r="Q453" s="2"/>
      <c r="R453" s="2"/>
      <c r="S453" t="s">
        <v>82</v>
      </c>
      <c r="T453">
        <v>1.5</v>
      </c>
      <c r="U453">
        <v>1</v>
      </c>
      <c r="V453">
        <v>3.6</v>
      </c>
      <c r="W453">
        <v>0.8</v>
      </c>
      <c r="AS453">
        <v>30</v>
      </c>
      <c r="AU453" t="s">
        <v>223</v>
      </c>
      <c r="AV453" t="s">
        <v>224</v>
      </c>
      <c r="AW453" t="s">
        <v>137</v>
      </c>
      <c r="AX453" t="s">
        <v>88</v>
      </c>
      <c r="AY453" t="s">
        <v>89</v>
      </c>
      <c r="AZ453" t="s">
        <v>90</v>
      </c>
      <c r="BA453" t="s">
        <v>802</v>
      </c>
      <c r="BB453" t="s">
        <v>225</v>
      </c>
      <c r="BC453" t="s">
        <v>226</v>
      </c>
      <c r="BD453">
        <v>0.59</v>
      </c>
      <c r="BE453">
        <v>0.59</v>
      </c>
      <c r="BF453">
        <v>0.05</v>
      </c>
      <c r="BG453">
        <v>0.05</v>
      </c>
      <c r="BH453">
        <v>0.61</v>
      </c>
      <c r="BI453">
        <v>0.61</v>
      </c>
      <c r="BJ453">
        <v>0.03</v>
      </c>
      <c r="BK453">
        <v>0.03</v>
      </c>
      <c r="BL453">
        <v>10</v>
      </c>
      <c r="BQ453" t="s">
        <v>240</v>
      </c>
      <c r="BR453">
        <v>0</v>
      </c>
      <c r="BS453">
        <v>0.25</v>
      </c>
      <c r="BT453">
        <v>0.5</v>
      </c>
      <c r="BU453">
        <v>0.75</v>
      </c>
      <c r="BV453">
        <v>0.9</v>
      </c>
    </row>
    <row r="454" spans="1:74" x14ac:dyDescent="0.25">
      <c r="A454" t="s">
        <v>74</v>
      </c>
      <c r="B454" t="s">
        <v>75</v>
      </c>
      <c r="C454">
        <v>9</v>
      </c>
      <c r="D454">
        <v>9</v>
      </c>
      <c r="E454">
        <v>196</v>
      </c>
      <c r="F454" t="s">
        <v>220</v>
      </c>
      <c r="G454" t="s">
        <v>221</v>
      </c>
      <c r="H454">
        <v>2017</v>
      </c>
      <c r="I454" t="s">
        <v>78</v>
      </c>
      <c r="J454" t="s">
        <v>79</v>
      </c>
      <c r="K454" t="s">
        <v>80</v>
      </c>
      <c r="L454">
        <v>70</v>
      </c>
      <c r="M454" t="s">
        <v>310</v>
      </c>
      <c r="N454" s="2">
        <v>70</v>
      </c>
      <c r="O454" s="2"/>
      <c r="P454" s="2"/>
      <c r="Q454" s="2"/>
      <c r="R454" s="2"/>
      <c r="S454" t="s">
        <v>82</v>
      </c>
      <c r="T454">
        <v>1.5</v>
      </c>
      <c r="U454">
        <v>1</v>
      </c>
      <c r="V454">
        <v>3.6</v>
      </c>
      <c r="W454">
        <v>0.8</v>
      </c>
      <c r="AS454">
        <v>30</v>
      </c>
      <c r="AU454" t="s">
        <v>223</v>
      </c>
      <c r="AV454" t="s">
        <v>224</v>
      </c>
      <c r="AW454" t="s">
        <v>137</v>
      </c>
      <c r="AX454" t="s">
        <v>88</v>
      </c>
      <c r="AY454" t="s">
        <v>89</v>
      </c>
      <c r="AZ454" t="s">
        <v>90</v>
      </c>
      <c r="BA454" t="s">
        <v>802</v>
      </c>
      <c r="BB454" t="s">
        <v>234</v>
      </c>
      <c r="BC454" t="s">
        <v>235</v>
      </c>
      <c r="BD454">
        <v>0.62</v>
      </c>
      <c r="BE454">
        <v>0.62</v>
      </c>
      <c r="BF454">
        <v>0.04</v>
      </c>
      <c r="BG454">
        <v>0.04</v>
      </c>
      <c r="BH454">
        <v>0.59</v>
      </c>
      <c r="BI454">
        <v>0.59</v>
      </c>
      <c r="BJ454">
        <v>0.04</v>
      </c>
      <c r="BK454">
        <v>0.04</v>
      </c>
      <c r="BL454">
        <v>10</v>
      </c>
      <c r="BR454">
        <v>0</v>
      </c>
      <c r="BS454">
        <v>0.25</v>
      </c>
      <c r="BT454">
        <v>0.5</v>
      </c>
      <c r="BU454">
        <v>0.75</v>
      </c>
      <c r="BV454">
        <v>0.9</v>
      </c>
    </row>
    <row r="455" spans="1:74" x14ac:dyDescent="0.25">
      <c r="A455" t="s">
        <v>74</v>
      </c>
      <c r="B455" t="s">
        <v>75</v>
      </c>
      <c r="C455">
        <v>9</v>
      </c>
      <c r="D455">
        <v>9</v>
      </c>
      <c r="E455">
        <v>197</v>
      </c>
      <c r="F455" t="s">
        <v>220</v>
      </c>
      <c r="G455" t="s">
        <v>221</v>
      </c>
      <c r="H455">
        <v>2017</v>
      </c>
      <c r="I455" t="s">
        <v>78</v>
      </c>
      <c r="J455" t="s">
        <v>79</v>
      </c>
      <c r="K455" t="s">
        <v>80</v>
      </c>
      <c r="L455">
        <v>70</v>
      </c>
      <c r="M455" t="s">
        <v>310</v>
      </c>
      <c r="N455" s="2">
        <v>70</v>
      </c>
      <c r="O455" s="2"/>
      <c r="P455" s="2"/>
      <c r="Q455" s="2"/>
      <c r="R455" s="2"/>
      <c r="S455" t="s">
        <v>82</v>
      </c>
      <c r="T455">
        <v>1.5</v>
      </c>
      <c r="U455">
        <v>1</v>
      </c>
      <c r="V455">
        <v>3.6</v>
      </c>
      <c r="W455">
        <v>0.8</v>
      </c>
      <c r="AS455">
        <v>30</v>
      </c>
      <c r="AU455" t="s">
        <v>223</v>
      </c>
      <c r="AV455" t="s">
        <v>224</v>
      </c>
      <c r="AW455" t="s">
        <v>137</v>
      </c>
      <c r="AX455" t="s">
        <v>88</v>
      </c>
      <c r="AY455" t="s">
        <v>89</v>
      </c>
      <c r="AZ455" t="s">
        <v>90</v>
      </c>
      <c r="BA455" t="s">
        <v>802</v>
      </c>
      <c r="BB455" t="s">
        <v>413</v>
      </c>
      <c r="BC455" t="s">
        <v>414</v>
      </c>
      <c r="BD455">
        <v>0.42</v>
      </c>
      <c r="BE455">
        <v>0.42</v>
      </c>
      <c r="BF455">
        <v>0.01</v>
      </c>
      <c r="BG455">
        <v>0.01</v>
      </c>
      <c r="BH455">
        <v>0.43</v>
      </c>
      <c r="BI455">
        <v>0.43</v>
      </c>
      <c r="BJ455">
        <v>0.03</v>
      </c>
      <c r="BK455">
        <v>0.03</v>
      </c>
      <c r="BL455">
        <v>10</v>
      </c>
      <c r="BQ455" t="s">
        <v>240</v>
      </c>
      <c r="BR455">
        <v>0</v>
      </c>
      <c r="BS455">
        <v>0.25</v>
      </c>
      <c r="BT455">
        <v>0.5</v>
      </c>
      <c r="BU455">
        <v>0.75</v>
      </c>
      <c r="BV455">
        <v>0.9</v>
      </c>
    </row>
    <row r="456" spans="1:74" x14ac:dyDescent="0.25">
      <c r="A456" t="s">
        <v>74</v>
      </c>
      <c r="B456" t="s">
        <v>75</v>
      </c>
      <c r="C456">
        <v>9</v>
      </c>
      <c r="D456">
        <v>9</v>
      </c>
      <c r="E456">
        <v>198</v>
      </c>
      <c r="F456" t="s">
        <v>220</v>
      </c>
      <c r="G456" t="s">
        <v>221</v>
      </c>
      <c r="H456">
        <v>2017</v>
      </c>
      <c r="I456" t="s">
        <v>78</v>
      </c>
      <c r="J456" t="s">
        <v>79</v>
      </c>
      <c r="K456" t="s">
        <v>80</v>
      </c>
      <c r="L456">
        <v>70</v>
      </c>
      <c r="M456" t="s">
        <v>310</v>
      </c>
      <c r="N456" s="2">
        <v>70</v>
      </c>
      <c r="O456" s="2"/>
      <c r="P456" s="2"/>
      <c r="Q456" s="2"/>
      <c r="R456" s="2"/>
      <c r="S456" t="s">
        <v>82</v>
      </c>
      <c r="T456">
        <v>1.5</v>
      </c>
      <c r="U456">
        <v>1</v>
      </c>
      <c r="V456">
        <v>3.6</v>
      </c>
      <c r="W456">
        <v>0.8</v>
      </c>
      <c r="AS456">
        <v>30</v>
      </c>
      <c r="AU456" t="s">
        <v>223</v>
      </c>
      <c r="AV456" t="s">
        <v>224</v>
      </c>
      <c r="AW456" t="s">
        <v>137</v>
      </c>
      <c r="AX456" t="s">
        <v>88</v>
      </c>
      <c r="AY456" t="s">
        <v>89</v>
      </c>
      <c r="AZ456" t="s">
        <v>90</v>
      </c>
      <c r="BA456" t="s">
        <v>802</v>
      </c>
      <c r="BB456" t="s">
        <v>415</v>
      </c>
      <c r="BC456" t="s">
        <v>416</v>
      </c>
      <c r="BD456">
        <v>0.43</v>
      </c>
      <c r="BE456">
        <v>0.43</v>
      </c>
      <c r="BF456">
        <v>0.03</v>
      </c>
      <c r="BG456">
        <v>0.03</v>
      </c>
      <c r="BH456">
        <v>0.4</v>
      </c>
      <c r="BI456">
        <v>0.4</v>
      </c>
      <c r="BJ456">
        <v>0.02</v>
      </c>
      <c r="BK456">
        <v>0.02</v>
      </c>
      <c r="BL456">
        <v>10</v>
      </c>
      <c r="BQ456" t="s">
        <v>240</v>
      </c>
      <c r="BR456">
        <v>0</v>
      </c>
      <c r="BS456">
        <v>0.25</v>
      </c>
      <c r="BT456">
        <v>0.5</v>
      </c>
      <c r="BU456">
        <v>0.75</v>
      </c>
      <c r="BV456">
        <v>0.9</v>
      </c>
    </row>
    <row r="457" spans="1:74" x14ac:dyDescent="0.25">
      <c r="A457" t="s">
        <v>74</v>
      </c>
      <c r="B457" t="s">
        <v>75</v>
      </c>
      <c r="C457">
        <v>9</v>
      </c>
      <c r="D457">
        <v>9</v>
      </c>
      <c r="E457">
        <v>199</v>
      </c>
      <c r="F457" t="s">
        <v>220</v>
      </c>
      <c r="G457" t="s">
        <v>221</v>
      </c>
      <c r="H457">
        <v>2017</v>
      </c>
      <c r="I457" t="s">
        <v>78</v>
      </c>
      <c r="J457" t="s">
        <v>79</v>
      </c>
      <c r="K457" t="s">
        <v>80</v>
      </c>
      <c r="L457">
        <v>69.5</v>
      </c>
      <c r="M457" t="s">
        <v>222</v>
      </c>
      <c r="N457" s="2">
        <v>64.3</v>
      </c>
      <c r="O457" s="2"/>
      <c r="P457" s="2"/>
      <c r="Q457" s="2"/>
      <c r="R457" s="2"/>
      <c r="S457" t="s">
        <v>82</v>
      </c>
      <c r="T457">
        <v>0.94</v>
      </c>
      <c r="U457">
        <v>0.8</v>
      </c>
      <c r="V457">
        <v>1.4</v>
      </c>
      <c r="W457">
        <v>1.1000000000000001</v>
      </c>
      <c r="AS457">
        <v>60</v>
      </c>
      <c r="AU457" t="s">
        <v>223</v>
      </c>
      <c r="AV457" t="s">
        <v>237</v>
      </c>
      <c r="AW457" t="s">
        <v>137</v>
      </c>
      <c r="AX457" t="s">
        <v>88</v>
      </c>
      <c r="AY457" t="s">
        <v>89</v>
      </c>
      <c r="AZ457" t="s">
        <v>90</v>
      </c>
      <c r="BA457" t="s">
        <v>802</v>
      </c>
      <c r="BB457" t="s">
        <v>91</v>
      </c>
      <c r="BC457" t="s">
        <v>92</v>
      </c>
      <c r="BD457">
        <v>106</v>
      </c>
      <c r="BE457">
        <v>106</v>
      </c>
      <c r="BF457">
        <v>11.1</v>
      </c>
      <c r="BG457">
        <v>11.1</v>
      </c>
      <c r="BH457">
        <v>106</v>
      </c>
      <c r="BI457">
        <v>106</v>
      </c>
      <c r="BJ457">
        <v>11.2</v>
      </c>
      <c r="BK457">
        <v>11.2</v>
      </c>
      <c r="BL457">
        <v>14</v>
      </c>
      <c r="BR457">
        <v>0</v>
      </c>
      <c r="BS457">
        <v>0.25</v>
      </c>
      <c r="BT457">
        <v>0.5</v>
      </c>
      <c r="BU457">
        <v>0.75</v>
      </c>
      <c r="BV457">
        <v>0.9</v>
      </c>
    </row>
    <row r="458" spans="1:74" x14ac:dyDescent="0.25">
      <c r="A458" t="s">
        <v>74</v>
      </c>
      <c r="B458" t="s">
        <v>75</v>
      </c>
      <c r="C458">
        <v>9</v>
      </c>
      <c r="D458">
        <v>9</v>
      </c>
      <c r="E458">
        <v>200</v>
      </c>
      <c r="F458" t="s">
        <v>220</v>
      </c>
      <c r="G458" t="s">
        <v>221</v>
      </c>
      <c r="H458">
        <v>2017</v>
      </c>
      <c r="I458" t="s">
        <v>78</v>
      </c>
      <c r="J458" t="s">
        <v>79</v>
      </c>
      <c r="K458" t="s">
        <v>80</v>
      </c>
      <c r="L458">
        <v>69.5</v>
      </c>
      <c r="M458" t="s">
        <v>222</v>
      </c>
      <c r="N458" s="2">
        <v>64.3</v>
      </c>
      <c r="O458" s="2"/>
      <c r="P458" s="2"/>
      <c r="Q458" s="2"/>
      <c r="R458" s="2"/>
      <c r="S458" t="s">
        <v>82</v>
      </c>
      <c r="T458">
        <v>0.94</v>
      </c>
      <c r="U458">
        <v>0.8</v>
      </c>
      <c r="V458">
        <v>1.4</v>
      </c>
      <c r="W458">
        <v>1.1000000000000001</v>
      </c>
      <c r="AS458">
        <v>60</v>
      </c>
      <c r="AU458" t="s">
        <v>223</v>
      </c>
      <c r="AV458" t="s">
        <v>237</v>
      </c>
      <c r="AW458" t="s">
        <v>137</v>
      </c>
      <c r="AX458" t="s">
        <v>88</v>
      </c>
      <c r="AY458" t="s">
        <v>89</v>
      </c>
      <c r="AZ458" t="s">
        <v>90</v>
      </c>
      <c r="BA458" t="s">
        <v>802</v>
      </c>
      <c r="BB458" t="s">
        <v>403</v>
      </c>
      <c r="BC458" t="s">
        <v>404</v>
      </c>
      <c r="BD458">
        <v>0.63</v>
      </c>
      <c r="BE458">
        <v>0.63</v>
      </c>
      <c r="BF458">
        <v>0.05</v>
      </c>
      <c r="BG458">
        <v>0.05</v>
      </c>
      <c r="BH458">
        <v>0.6</v>
      </c>
      <c r="BI458">
        <v>0.6</v>
      </c>
      <c r="BJ458">
        <v>0.03</v>
      </c>
      <c r="BK458">
        <v>0.03</v>
      </c>
      <c r="BL458">
        <v>14</v>
      </c>
      <c r="BR458">
        <v>0</v>
      </c>
      <c r="BS458">
        <v>0.25</v>
      </c>
      <c r="BT458">
        <v>0.5</v>
      </c>
      <c r="BU458">
        <v>0.75</v>
      </c>
      <c r="BV458">
        <v>0.9</v>
      </c>
    </row>
    <row r="459" spans="1:74" x14ac:dyDescent="0.25">
      <c r="A459" t="s">
        <v>74</v>
      </c>
      <c r="B459" t="s">
        <v>75</v>
      </c>
      <c r="C459">
        <v>9</v>
      </c>
      <c r="D459">
        <v>9</v>
      </c>
      <c r="E459">
        <v>201</v>
      </c>
      <c r="F459" t="s">
        <v>220</v>
      </c>
      <c r="G459" t="s">
        <v>221</v>
      </c>
      <c r="H459">
        <v>2017</v>
      </c>
      <c r="I459" t="s">
        <v>78</v>
      </c>
      <c r="J459" t="s">
        <v>79</v>
      </c>
      <c r="K459" t="s">
        <v>80</v>
      </c>
      <c r="L459">
        <v>69.5</v>
      </c>
      <c r="M459" t="s">
        <v>222</v>
      </c>
      <c r="N459" s="2">
        <v>64.3</v>
      </c>
      <c r="O459" s="2"/>
      <c r="P459" s="2"/>
      <c r="Q459" s="2"/>
      <c r="R459" s="2"/>
      <c r="S459" t="s">
        <v>82</v>
      </c>
      <c r="T459">
        <v>0.94</v>
      </c>
      <c r="U459">
        <v>0.8</v>
      </c>
      <c r="V459">
        <v>1.4</v>
      </c>
      <c r="W459">
        <v>1.1000000000000001</v>
      </c>
      <c r="AS459">
        <v>60</v>
      </c>
      <c r="AU459" t="s">
        <v>223</v>
      </c>
      <c r="AV459" t="s">
        <v>237</v>
      </c>
      <c r="AW459" t="s">
        <v>137</v>
      </c>
      <c r="AX459" t="s">
        <v>88</v>
      </c>
      <c r="AY459" t="s">
        <v>89</v>
      </c>
      <c r="AZ459" t="s">
        <v>90</v>
      </c>
      <c r="BA459" t="s">
        <v>802</v>
      </c>
      <c r="BB459" t="s">
        <v>405</v>
      </c>
      <c r="BC459" t="s">
        <v>406</v>
      </c>
      <c r="BD459">
        <v>0.63</v>
      </c>
      <c r="BE459">
        <v>0.63</v>
      </c>
      <c r="BF459">
        <v>0.05</v>
      </c>
      <c r="BG459">
        <v>0.05</v>
      </c>
      <c r="BH459">
        <v>0.61</v>
      </c>
      <c r="BI459">
        <v>0.61</v>
      </c>
      <c r="BJ459">
        <v>0.02</v>
      </c>
      <c r="BK459">
        <v>0.02</v>
      </c>
      <c r="BL459">
        <v>14</v>
      </c>
      <c r="BR459">
        <v>0</v>
      </c>
      <c r="BS459">
        <v>0.25</v>
      </c>
      <c r="BT459">
        <v>0.5</v>
      </c>
      <c r="BU459">
        <v>0.75</v>
      </c>
      <c r="BV459">
        <v>0.9</v>
      </c>
    </row>
    <row r="460" spans="1:74" x14ac:dyDescent="0.25">
      <c r="A460" t="s">
        <v>74</v>
      </c>
      <c r="B460" t="s">
        <v>75</v>
      </c>
      <c r="C460">
        <v>9</v>
      </c>
      <c r="D460">
        <v>9</v>
      </c>
      <c r="E460">
        <v>249</v>
      </c>
      <c r="F460" t="s">
        <v>220</v>
      </c>
      <c r="G460" t="s">
        <v>221</v>
      </c>
      <c r="H460">
        <v>2017</v>
      </c>
      <c r="I460" t="s">
        <v>78</v>
      </c>
      <c r="J460" t="s">
        <v>79</v>
      </c>
      <c r="K460" t="s">
        <v>80</v>
      </c>
      <c r="L460">
        <v>69.5</v>
      </c>
      <c r="M460" t="s">
        <v>222</v>
      </c>
      <c r="N460" s="2">
        <v>64.3</v>
      </c>
      <c r="O460" s="2"/>
      <c r="P460" s="2"/>
      <c r="Q460" s="2"/>
      <c r="R460" s="2"/>
      <c r="S460" t="s">
        <v>82</v>
      </c>
      <c r="T460">
        <v>0.94</v>
      </c>
      <c r="U460">
        <v>0.8</v>
      </c>
      <c r="V460">
        <v>1.4</v>
      </c>
      <c r="W460">
        <v>1.1000000000000001</v>
      </c>
      <c r="AS460">
        <v>60</v>
      </c>
      <c r="AU460" t="s">
        <v>223</v>
      </c>
      <c r="AV460" t="s">
        <v>237</v>
      </c>
      <c r="AW460" t="s">
        <v>137</v>
      </c>
      <c r="AX460" t="s">
        <v>88</v>
      </c>
      <c r="AY460" t="s">
        <v>89</v>
      </c>
      <c r="AZ460" t="s">
        <v>90</v>
      </c>
      <c r="BA460" t="s">
        <v>802</v>
      </c>
      <c r="BB460" t="s">
        <v>225</v>
      </c>
      <c r="BC460" t="s">
        <v>226</v>
      </c>
      <c r="BD460">
        <v>0.63</v>
      </c>
      <c r="BE460">
        <v>0.63</v>
      </c>
      <c r="BF460">
        <v>7.0000000000000007E-2</v>
      </c>
      <c r="BG460">
        <v>7.0000000000000007E-2</v>
      </c>
      <c r="BH460">
        <v>0.65</v>
      </c>
      <c r="BI460">
        <v>0.65</v>
      </c>
      <c r="BJ460">
        <v>0.08</v>
      </c>
      <c r="BK460">
        <v>0.08</v>
      </c>
      <c r="BL460">
        <v>14</v>
      </c>
      <c r="BR460">
        <v>0</v>
      </c>
      <c r="BS460">
        <v>0.25</v>
      </c>
      <c r="BT460">
        <v>0.5</v>
      </c>
      <c r="BU460">
        <v>0.75</v>
      </c>
      <c r="BV460">
        <v>0.9</v>
      </c>
    </row>
    <row r="461" spans="1:74" x14ac:dyDescent="0.25">
      <c r="A461" t="s">
        <v>74</v>
      </c>
      <c r="B461" t="s">
        <v>75</v>
      </c>
      <c r="C461">
        <v>9</v>
      </c>
      <c r="D461">
        <v>9</v>
      </c>
      <c r="E461">
        <v>250</v>
      </c>
      <c r="F461" t="s">
        <v>220</v>
      </c>
      <c r="G461" t="s">
        <v>221</v>
      </c>
      <c r="H461">
        <v>2017</v>
      </c>
      <c r="I461" t="s">
        <v>78</v>
      </c>
      <c r="J461" t="s">
        <v>79</v>
      </c>
      <c r="K461" t="s">
        <v>80</v>
      </c>
      <c r="L461">
        <v>69.5</v>
      </c>
      <c r="M461" t="s">
        <v>222</v>
      </c>
      <c r="N461" s="2">
        <v>64.3</v>
      </c>
      <c r="O461" s="2"/>
      <c r="P461" s="2"/>
      <c r="Q461" s="2"/>
      <c r="R461" s="2"/>
      <c r="S461" t="s">
        <v>82</v>
      </c>
      <c r="T461">
        <v>0.94</v>
      </c>
      <c r="U461">
        <v>0.8</v>
      </c>
      <c r="V461">
        <v>1.4</v>
      </c>
      <c r="W461">
        <v>1.1000000000000001</v>
      </c>
      <c r="AS461">
        <v>60</v>
      </c>
      <c r="AU461" t="s">
        <v>223</v>
      </c>
      <c r="AV461" t="s">
        <v>237</v>
      </c>
      <c r="AW461" t="s">
        <v>137</v>
      </c>
      <c r="AX461" t="s">
        <v>88</v>
      </c>
      <c r="AY461" t="s">
        <v>89</v>
      </c>
      <c r="AZ461" t="s">
        <v>90</v>
      </c>
      <c r="BA461" t="s">
        <v>802</v>
      </c>
      <c r="BB461" t="s">
        <v>234</v>
      </c>
      <c r="BC461" t="s">
        <v>235</v>
      </c>
      <c r="BD461">
        <v>0.66</v>
      </c>
      <c r="BE461">
        <v>0.66</v>
      </c>
      <c r="BF461">
        <v>0.05</v>
      </c>
      <c r="BG461">
        <v>0.05</v>
      </c>
      <c r="BH461">
        <v>0.65</v>
      </c>
      <c r="BI461">
        <v>0.65</v>
      </c>
      <c r="BJ461">
        <v>0.08</v>
      </c>
      <c r="BK461">
        <v>0.08</v>
      </c>
      <c r="BL461">
        <v>14</v>
      </c>
      <c r="BR461">
        <v>0</v>
      </c>
      <c r="BS461">
        <v>0.25</v>
      </c>
      <c r="BT461">
        <v>0.5</v>
      </c>
      <c r="BU461">
        <v>0.75</v>
      </c>
      <c r="BV461">
        <v>0.9</v>
      </c>
    </row>
    <row r="462" spans="1:74" x14ac:dyDescent="0.25">
      <c r="A462" t="s">
        <v>74</v>
      </c>
      <c r="B462" t="s">
        <v>75</v>
      </c>
      <c r="C462">
        <v>9</v>
      </c>
      <c r="D462">
        <v>9</v>
      </c>
      <c r="E462">
        <v>251</v>
      </c>
      <c r="F462" t="s">
        <v>220</v>
      </c>
      <c r="G462" t="s">
        <v>221</v>
      </c>
      <c r="H462">
        <v>2017</v>
      </c>
      <c r="I462" t="s">
        <v>78</v>
      </c>
      <c r="J462" t="s">
        <v>79</v>
      </c>
      <c r="K462" t="s">
        <v>80</v>
      </c>
      <c r="L462">
        <v>69.5</v>
      </c>
      <c r="M462" t="s">
        <v>222</v>
      </c>
      <c r="N462" s="2">
        <v>64.3</v>
      </c>
      <c r="O462" s="2"/>
      <c r="P462" s="2"/>
      <c r="Q462" s="2"/>
      <c r="R462" s="2"/>
      <c r="S462" t="s">
        <v>82</v>
      </c>
      <c r="T462">
        <v>0.94</v>
      </c>
      <c r="U462">
        <v>0.8</v>
      </c>
      <c r="V462">
        <v>1.4</v>
      </c>
      <c r="W462">
        <v>1.1000000000000001</v>
      </c>
      <c r="AS462">
        <v>60</v>
      </c>
      <c r="AU462" t="s">
        <v>223</v>
      </c>
      <c r="AV462" t="s">
        <v>237</v>
      </c>
      <c r="AW462" t="s">
        <v>137</v>
      </c>
      <c r="AX462" t="s">
        <v>88</v>
      </c>
      <c r="AY462" t="s">
        <v>89</v>
      </c>
      <c r="AZ462" t="s">
        <v>90</v>
      </c>
      <c r="BA462" t="s">
        <v>802</v>
      </c>
      <c r="BB462" t="s">
        <v>413</v>
      </c>
      <c r="BC462" t="s">
        <v>414</v>
      </c>
      <c r="BD462">
        <v>0.46</v>
      </c>
      <c r="BE462">
        <v>0.46</v>
      </c>
      <c r="BF462">
        <v>0.03</v>
      </c>
      <c r="BG462">
        <v>0.03</v>
      </c>
      <c r="BH462">
        <v>0.45</v>
      </c>
      <c r="BI462">
        <v>0.45</v>
      </c>
      <c r="BJ462">
        <v>0.04</v>
      </c>
      <c r="BK462">
        <v>0.04</v>
      </c>
      <c r="BL462">
        <v>14</v>
      </c>
      <c r="BR462">
        <v>0</v>
      </c>
      <c r="BS462">
        <v>0.25</v>
      </c>
      <c r="BT462">
        <v>0.5</v>
      </c>
      <c r="BU462">
        <v>0.75</v>
      </c>
      <c r="BV462">
        <v>0.9</v>
      </c>
    </row>
    <row r="463" spans="1:74" x14ac:dyDescent="0.25">
      <c r="A463" t="s">
        <v>74</v>
      </c>
      <c r="B463" t="s">
        <v>75</v>
      </c>
      <c r="C463">
        <v>9</v>
      </c>
      <c r="D463">
        <v>9</v>
      </c>
      <c r="E463">
        <v>252</v>
      </c>
      <c r="F463" t="s">
        <v>220</v>
      </c>
      <c r="G463" t="s">
        <v>221</v>
      </c>
      <c r="H463">
        <v>2017</v>
      </c>
      <c r="I463" t="s">
        <v>78</v>
      </c>
      <c r="J463" t="s">
        <v>79</v>
      </c>
      <c r="K463" t="s">
        <v>80</v>
      </c>
      <c r="L463">
        <v>69.5</v>
      </c>
      <c r="M463" t="s">
        <v>222</v>
      </c>
      <c r="N463" s="2">
        <v>64.3</v>
      </c>
      <c r="O463" s="2"/>
      <c r="P463" s="2"/>
      <c r="Q463" s="2"/>
      <c r="R463" s="2"/>
      <c r="S463" t="s">
        <v>82</v>
      </c>
      <c r="T463">
        <v>0.94</v>
      </c>
      <c r="U463">
        <v>0.8</v>
      </c>
      <c r="V463">
        <v>1.4</v>
      </c>
      <c r="W463">
        <v>1.1000000000000001</v>
      </c>
      <c r="AS463">
        <v>60</v>
      </c>
      <c r="AU463" t="s">
        <v>223</v>
      </c>
      <c r="AV463" t="s">
        <v>237</v>
      </c>
      <c r="AW463" t="s">
        <v>137</v>
      </c>
      <c r="AX463" t="s">
        <v>88</v>
      </c>
      <c r="AY463" t="s">
        <v>89</v>
      </c>
      <c r="AZ463" t="s">
        <v>90</v>
      </c>
      <c r="BA463" t="s">
        <v>802</v>
      </c>
      <c r="BB463" t="s">
        <v>415</v>
      </c>
      <c r="BC463" t="s">
        <v>416</v>
      </c>
      <c r="BD463">
        <v>0.46</v>
      </c>
      <c r="BE463">
        <v>0.46</v>
      </c>
      <c r="BF463">
        <v>0.04</v>
      </c>
      <c r="BG463">
        <v>0.04</v>
      </c>
      <c r="BH463">
        <v>0.43</v>
      </c>
      <c r="BI463">
        <v>0.43</v>
      </c>
      <c r="BJ463">
        <v>0.04</v>
      </c>
      <c r="BK463">
        <v>0.04</v>
      </c>
      <c r="BL463">
        <v>14</v>
      </c>
      <c r="BR463">
        <v>0</v>
      </c>
      <c r="BS463">
        <v>0.25</v>
      </c>
      <c r="BT463">
        <v>0.5</v>
      </c>
      <c r="BU463">
        <v>0.75</v>
      </c>
      <c r="BV463">
        <v>0.9</v>
      </c>
    </row>
    <row r="464" spans="1:74" x14ac:dyDescent="0.25">
      <c r="A464" t="s">
        <v>74</v>
      </c>
      <c r="B464" t="s">
        <v>75</v>
      </c>
      <c r="C464">
        <v>9</v>
      </c>
      <c r="D464">
        <v>9</v>
      </c>
      <c r="E464">
        <v>253</v>
      </c>
      <c r="F464" t="s">
        <v>220</v>
      </c>
      <c r="G464" t="s">
        <v>221</v>
      </c>
      <c r="H464">
        <v>2017</v>
      </c>
      <c r="I464" t="s">
        <v>78</v>
      </c>
      <c r="J464" t="s">
        <v>79</v>
      </c>
      <c r="K464" t="s">
        <v>80</v>
      </c>
      <c r="L464">
        <v>70</v>
      </c>
      <c r="M464" t="s">
        <v>310</v>
      </c>
      <c r="N464" s="2">
        <v>70</v>
      </c>
      <c r="O464" s="2"/>
      <c r="P464" s="2"/>
      <c r="Q464" s="2"/>
      <c r="R464" s="2"/>
      <c r="S464" t="s">
        <v>82</v>
      </c>
      <c r="T464">
        <v>1.5</v>
      </c>
      <c r="U464">
        <v>1</v>
      </c>
      <c r="V464">
        <v>4.2</v>
      </c>
      <c r="W464">
        <v>0.9</v>
      </c>
      <c r="AS464">
        <v>60</v>
      </c>
      <c r="AU464" t="s">
        <v>223</v>
      </c>
      <c r="AV464" t="s">
        <v>237</v>
      </c>
      <c r="AW464" t="s">
        <v>87</v>
      </c>
      <c r="AX464" t="s">
        <v>88</v>
      </c>
      <c r="AY464" t="s">
        <v>89</v>
      </c>
      <c r="AZ464" t="s">
        <v>90</v>
      </c>
      <c r="BA464" t="s">
        <v>802</v>
      </c>
      <c r="BB464" t="s">
        <v>91</v>
      </c>
      <c r="BC464" t="s">
        <v>92</v>
      </c>
      <c r="BD464">
        <v>115.1</v>
      </c>
      <c r="BE464">
        <v>115.1</v>
      </c>
      <c r="BF464">
        <v>9.5</v>
      </c>
      <c r="BG464">
        <v>9.5</v>
      </c>
      <c r="BH464">
        <v>112.9</v>
      </c>
      <c r="BI464">
        <v>112.9</v>
      </c>
      <c r="BJ464">
        <v>7.1</v>
      </c>
      <c r="BK464">
        <v>7.1</v>
      </c>
      <c r="BL464">
        <v>10</v>
      </c>
      <c r="BR464">
        <v>0</v>
      </c>
      <c r="BS464">
        <v>0.25</v>
      </c>
      <c r="BT464">
        <v>0.5</v>
      </c>
      <c r="BU464">
        <v>0.75</v>
      </c>
      <c r="BV464">
        <v>0.9</v>
      </c>
    </row>
    <row r="465" spans="1:74" x14ac:dyDescent="0.25">
      <c r="A465" t="s">
        <v>74</v>
      </c>
      <c r="B465" t="s">
        <v>75</v>
      </c>
      <c r="C465">
        <v>9</v>
      </c>
      <c r="D465">
        <v>9</v>
      </c>
      <c r="E465">
        <v>254</v>
      </c>
      <c r="F465" t="s">
        <v>220</v>
      </c>
      <c r="G465" t="s">
        <v>221</v>
      </c>
      <c r="H465">
        <v>2017</v>
      </c>
      <c r="I465" t="s">
        <v>78</v>
      </c>
      <c r="J465" t="s">
        <v>79</v>
      </c>
      <c r="K465" t="s">
        <v>80</v>
      </c>
      <c r="L465">
        <v>70</v>
      </c>
      <c r="M465" t="s">
        <v>310</v>
      </c>
      <c r="N465" s="2">
        <v>70</v>
      </c>
      <c r="O465" s="2"/>
      <c r="P465" s="2"/>
      <c r="Q465" s="2"/>
      <c r="R465" s="2"/>
      <c r="S465" t="s">
        <v>82</v>
      </c>
      <c r="T465">
        <v>1.5</v>
      </c>
      <c r="U465">
        <v>1</v>
      </c>
      <c r="V465">
        <v>4.2</v>
      </c>
      <c r="W465">
        <v>0.9</v>
      </c>
      <c r="AS465">
        <v>60</v>
      </c>
      <c r="AU465" t="s">
        <v>223</v>
      </c>
      <c r="AV465" t="s">
        <v>237</v>
      </c>
      <c r="AW465" t="s">
        <v>87</v>
      </c>
      <c r="AX465" t="s">
        <v>88</v>
      </c>
      <c r="AY465" t="s">
        <v>89</v>
      </c>
      <c r="AZ465" t="s">
        <v>90</v>
      </c>
      <c r="BA465" t="s">
        <v>802</v>
      </c>
      <c r="BB465" t="s">
        <v>403</v>
      </c>
      <c r="BC465" t="s">
        <v>404</v>
      </c>
      <c r="BD465">
        <v>0.62</v>
      </c>
      <c r="BE465">
        <v>0.62</v>
      </c>
      <c r="BF465">
        <v>0.02</v>
      </c>
      <c r="BG465">
        <v>0.02</v>
      </c>
      <c r="BH465">
        <v>0.52</v>
      </c>
      <c r="BI465">
        <v>0.52</v>
      </c>
      <c r="BJ465">
        <v>0.01</v>
      </c>
      <c r="BK465">
        <v>0.01</v>
      </c>
      <c r="BL465">
        <v>10</v>
      </c>
      <c r="BQ465" t="s">
        <v>240</v>
      </c>
      <c r="BR465">
        <v>0</v>
      </c>
      <c r="BS465">
        <v>0.25</v>
      </c>
      <c r="BT465">
        <v>0.5</v>
      </c>
      <c r="BU465">
        <v>0.75</v>
      </c>
      <c r="BV465">
        <v>0.9</v>
      </c>
    </row>
    <row r="466" spans="1:74" x14ac:dyDescent="0.25">
      <c r="A466" t="s">
        <v>74</v>
      </c>
      <c r="B466" t="s">
        <v>75</v>
      </c>
      <c r="C466">
        <v>9</v>
      </c>
      <c r="D466">
        <v>9</v>
      </c>
      <c r="E466">
        <v>255</v>
      </c>
      <c r="F466" t="s">
        <v>220</v>
      </c>
      <c r="G466" t="s">
        <v>221</v>
      </c>
      <c r="H466">
        <v>2017</v>
      </c>
      <c r="I466" t="s">
        <v>78</v>
      </c>
      <c r="J466" t="s">
        <v>79</v>
      </c>
      <c r="K466" t="s">
        <v>80</v>
      </c>
      <c r="L466">
        <v>70</v>
      </c>
      <c r="M466" t="s">
        <v>310</v>
      </c>
      <c r="N466" s="2">
        <v>70</v>
      </c>
      <c r="O466" s="2"/>
      <c r="P466" s="2"/>
      <c r="Q466" s="2"/>
      <c r="R466" s="2"/>
      <c r="S466" t="s">
        <v>82</v>
      </c>
      <c r="T466">
        <v>1.5</v>
      </c>
      <c r="U466">
        <v>1</v>
      </c>
      <c r="V466">
        <v>4.2</v>
      </c>
      <c r="W466">
        <v>0.9</v>
      </c>
      <c r="AS466">
        <v>60</v>
      </c>
      <c r="AU466" t="s">
        <v>223</v>
      </c>
      <c r="AV466" t="s">
        <v>237</v>
      </c>
      <c r="AW466" t="s">
        <v>87</v>
      </c>
      <c r="AX466" t="s">
        <v>88</v>
      </c>
      <c r="AY466" t="s">
        <v>89</v>
      </c>
      <c r="AZ466" t="s">
        <v>90</v>
      </c>
      <c r="BA466" t="s">
        <v>802</v>
      </c>
      <c r="BB466" t="s">
        <v>405</v>
      </c>
      <c r="BC466" t="s">
        <v>406</v>
      </c>
      <c r="BD466">
        <v>0.62</v>
      </c>
      <c r="BE466">
        <v>0.62</v>
      </c>
      <c r="BF466">
        <v>0.01</v>
      </c>
      <c r="BG466">
        <v>0.01</v>
      </c>
      <c r="BH466">
        <v>0.75</v>
      </c>
      <c r="BI466">
        <v>0.75</v>
      </c>
      <c r="BJ466">
        <v>0.03</v>
      </c>
      <c r="BK466">
        <v>0.03</v>
      </c>
      <c r="BL466">
        <v>10</v>
      </c>
      <c r="BQ466" t="s">
        <v>240</v>
      </c>
      <c r="BR466">
        <v>0</v>
      </c>
      <c r="BS466">
        <v>0.25</v>
      </c>
      <c r="BT466">
        <v>0.5</v>
      </c>
      <c r="BU466">
        <v>0.75</v>
      </c>
      <c r="BV466">
        <v>0.9</v>
      </c>
    </row>
    <row r="467" spans="1:74" x14ac:dyDescent="0.25">
      <c r="A467" t="s">
        <v>74</v>
      </c>
      <c r="B467" t="s">
        <v>75</v>
      </c>
      <c r="C467">
        <v>9</v>
      </c>
      <c r="D467">
        <v>9</v>
      </c>
      <c r="E467">
        <v>303</v>
      </c>
      <c r="F467" t="s">
        <v>220</v>
      </c>
      <c r="G467" t="s">
        <v>221</v>
      </c>
      <c r="H467">
        <v>2017</v>
      </c>
      <c r="I467" t="s">
        <v>78</v>
      </c>
      <c r="J467" t="s">
        <v>79</v>
      </c>
      <c r="K467" t="s">
        <v>80</v>
      </c>
      <c r="L467">
        <v>70</v>
      </c>
      <c r="M467" t="s">
        <v>310</v>
      </c>
      <c r="N467" s="2">
        <v>70</v>
      </c>
      <c r="O467" s="2"/>
      <c r="P467" s="2"/>
      <c r="Q467" s="2"/>
      <c r="R467" s="2"/>
      <c r="S467" t="s">
        <v>82</v>
      </c>
      <c r="T467">
        <v>1.5</v>
      </c>
      <c r="U467">
        <v>1</v>
      </c>
      <c r="V467">
        <v>4.2</v>
      </c>
      <c r="W467">
        <v>0.9</v>
      </c>
      <c r="AS467">
        <v>60</v>
      </c>
      <c r="AU467" t="s">
        <v>223</v>
      </c>
      <c r="AV467" t="s">
        <v>237</v>
      </c>
      <c r="AW467" t="s">
        <v>87</v>
      </c>
      <c r="AX467" t="s">
        <v>88</v>
      </c>
      <c r="AY467" t="s">
        <v>89</v>
      </c>
      <c r="AZ467" t="s">
        <v>90</v>
      </c>
      <c r="BA467" t="s">
        <v>802</v>
      </c>
      <c r="BB467" t="s">
        <v>225</v>
      </c>
      <c r="BC467" t="s">
        <v>226</v>
      </c>
      <c r="BD467">
        <v>0.59</v>
      </c>
      <c r="BE467">
        <v>0.59</v>
      </c>
      <c r="BF467">
        <v>0.05</v>
      </c>
      <c r="BG467">
        <v>0.05</v>
      </c>
      <c r="BH467">
        <v>0.64</v>
      </c>
      <c r="BI467">
        <v>0.64</v>
      </c>
      <c r="BJ467">
        <v>0.05</v>
      </c>
      <c r="BK467">
        <v>0.05</v>
      </c>
      <c r="BL467">
        <v>10</v>
      </c>
      <c r="BQ467" t="s">
        <v>240</v>
      </c>
      <c r="BR467">
        <v>0</v>
      </c>
      <c r="BS467">
        <v>0.25</v>
      </c>
      <c r="BT467">
        <v>0.5</v>
      </c>
      <c r="BU467">
        <v>0.75</v>
      </c>
      <c r="BV467">
        <v>0.9</v>
      </c>
    </row>
    <row r="468" spans="1:74" x14ac:dyDescent="0.25">
      <c r="A468" t="s">
        <v>74</v>
      </c>
      <c r="B468" t="s">
        <v>75</v>
      </c>
      <c r="C468">
        <v>9</v>
      </c>
      <c r="D468">
        <v>9</v>
      </c>
      <c r="E468">
        <v>304</v>
      </c>
      <c r="F468" t="s">
        <v>220</v>
      </c>
      <c r="G468" t="s">
        <v>221</v>
      </c>
      <c r="H468">
        <v>2017</v>
      </c>
      <c r="I468" t="s">
        <v>78</v>
      </c>
      <c r="J468" t="s">
        <v>79</v>
      </c>
      <c r="K468" t="s">
        <v>80</v>
      </c>
      <c r="L468">
        <v>70</v>
      </c>
      <c r="M468" t="s">
        <v>310</v>
      </c>
      <c r="N468" s="2">
        <v>70</v>
      </c>
      <c r="O468" s="2"/>
      <c r="P468" s="2"/>
      <c r="Q468" s="2"/>
      <c r="R468" s="2"/>
      <c r="S468" t="s">
        <v>82</v>
      </c>
      <c r="T468">
        <v>1.5</v>
      </c>
      <c r="U468">
        <v>1</v>
      </c>
      <c r="V468">
        <v>4.2</v>
      </c>
      <c r="W468">
        <v>0.9</v>
      </c>
      <c r="AS468">
        <v>60</v>
      </c>
      <c r="AU468" t="s">
        <v>223</v>
      </c>
      <c r="AV468" t="s">
        <v>237</v>
      </c>
      <c r="AW468" t="s">
        <v>87</v>
      </c>
      <c r="AX468" t="s">
        <v>88</v>
      </c>
      <c r="AY468" t="s">
        <v>89</v>
      </c>
      <c r="AZ468" t="s">
        <v>90</v>
      </c>
      <c r="BA468" t="s">
        <v>802</v>
      </c>
      <c r="BB468" s="22" t="s">
        <v>234</v>
      </c>
      <c r="BC468" t="s">
        <v>235</v>
      </c>
      <c r="BD468">
        <v>0.62</v>
      </c>
      <c r="BE468">
        <v>0.62</v>
      </c>
      <c r="BF468">
        <v>0.04</v>
      </c>
      <c r="BG468">
        <v>0.04</v>
      </c>
      <c r="BH468">
        <v>0.55000000000000004</v>
      </c>
      <c r="BI468">
        <v>0.55000000000000004</v>
      </c>
      <c r="BJ468">
        <v>0.03</v>
      </c>
      <c r="BK468">
        <v>0.03</v>
      </c>
      <c r="BL468">
        <v>10</v>
      </c>
      <c r="BQ468" t="s">
        <v>240</v>
      </c>
      <c r="BR468">
        <v>0</v>
      </c>
      <c r="BS468">
        <v>0.25</v>
      </c>
      <c r="BT468">
        <v>0.5</v>
      </c>
      <c r="BU468">
        <v>0.75</v>
      </c>
      <c r="BV468">
        <v>0.9</v>
      </c>
    </row>
    <row r="469" spans="1:74" x14ac:dyDescent="0.25">
      <c r="A469" t="s">
        <v>74</v>
      </c>
      <c r="B469" t="s">
        <v>75</v>
      </c>
      <c r="C469">
        <v>9</v>
      </c>
      <c r="D469">
        <v>9</v>
      </c>
      <c r="E469">
        <v>305</v>
      </c>
      <c r="F469" t="s">
        <v>220</v>
      </c>
      <c r="G469" t="s">
        <v>221</v>
      </c>
      <c r="H469">
        <v>2017</v>
      </c>
      <c r="I469" t="s">
        <v>78</v>
      </c>
      <c r="J469" t="s">
        <v>79</v>
      </c>
      <c r="K469" t="s">
        <v>80</v>
      </c>
      <c r="L469">
        <v>70</v>
      </c>
      <c r="M469" t="s">
        <v>310</v>
      </c>
      <c r="N469" s="2">
        <v>70</v>
      </c>
      <c r="O469" s="2"/>
      <c r="P469" s="2"/>
      <c r="Q469" s="2"/>
      <c r="R469" s="2"/>
      <c r="S469" t="s">
        <v>82</v>
      </c>
      <c r="T469">
        <v>1.5</v>
      </c>
      <c r="U469">
        <v>1</v>
      </c>
      <c r="V469">
        <v>4.2</v>
      </c>
      <c r="W469">
        <v>0.9</v>
      </c>
      <c r="AS469">
        <v>60</v>
      </c>
      <c r="AU469" t="s">
        <v>223</v>
      </c>
      <c r="AV469" t="s">
        <v>237</v>
      </c>
      <c r="AW469" t="s">
        <v>87</v>
      </c>
      <c r="AX469" t="s">
        <v>88</v>
      </c>
      <c r="AY469" t="s">
        <v>89</v>
      </c>
      <c r="AZ469" t="s">
        <v>90</v>
      </c>
      <c r="BA469" t="s">
        <v>802</v>
      </c>
      <c r="BB469" t="s">
        <v>413</v>
      </c>
      <c r="BC469" t="s">
        <v>414</v>
      </c>
      <c r="BD469">
        <v>0.42</v>
      </c>
      <c r="BE469">
        <v>0.42</v>
      </c>
      <c r="BF469">
        <v>0.01</v>
      </c>
      <c r="BG469">
        <v>0.01</v>
      </c>
      <c r="BH469">
        <v>0.48</v>
      </c>
      <c r="BI469">
        <v>0.48</v>
      </c>
      <c r="BJ469">
        <v>0.03</v>
      </c>
      <c r="BK469">
        <v>0.03</v>
      </c>
      <c r="BL469">
        <v>10</v>
      </c>
      <c r="BQ469" t="s">
        <v>240</v>
      </c>
      <c r="BR469">
        <v>0</v>
      </c>
      <c r="BS469">
        <v>0.25</v>
      </c>
      <c r="BT469">
        <v>0.5</v>
      </c>
      <c r="BU469">
        <v>0.75</v>
      </c>
      <c r="BV469">
        <v>0.9</v>
      </c>
    </row>
    <row r="470" spans="1:74" x14ac:dyDescent="0.25">
      <c r="A470" t="s">
        <v>74</v>
      </c>
      <c r="B470" t="s">
        <v>75</v>
      </c>
      <c r="C470">
        <v>9</v>
      </c>
      <c r="D470">
        <v>9</v>
      </c>
      <c r="E470">
        <v>306</v>
      </c>
      <c r="F470" t="s">
        <v>220</v>
      </c>
      <c r="G470" t="s">
        <v>221</v>
      </c>
      <c r="H470">
        <v>2017</v>
      </c>
      <c r="I470" t="s">
        <v>78</v>
      </c>
      <c r="J470" t="s">
        <v>79</v>
      </c>
      <c r="K470" t="s">
        <v>80</v>
      </c>
      <c r="L470">
        <v>70</v>
      </c>
      <c r="M470" t="s">
        <v>310</v>
      </c>
      <c r="N470" s="2">
        <v>70</v>
      </c>
      <c r="O470" s="2"/>
      <c r="P470" s="2"/>
      <c r="Q470" s="2"/>
      <c r="R470" s="2"/>
      <c r="S470" t="s">
        <v>82</v>
      </c>
      <c r="T470">
        <v>1.5</v>
      </c>
      <c r="U470">
        <v>1</v>
      </c>
      <c r="V470">
        <v>4.2</v>
      </c>
      <c r="W470">
        <v>0.9</v>
      </c>
      <c r="AS470">
        <v>60</v>
      </c>
      <c r="AU470" t="s">
        <v>223</v>
      </c>
      <c r="AV470" t="s">
        <v>237</v>
      </c>
      <c r="AW470" t="s">
        <v>87</v>
      </c>
      <c r="AX470" t="s">
        <v>88</v>
      </c>
      <c r="AY470" t="s">
        <v>89</v>
      </c>
      <c r="AZ470" t="s">
        <v>90</v>
      </c>
      <c r="BA470" t="s">
        <v>802</v>
      </c>
      <c r="BB470" t="s">
        <v>415</v>
      </c>
      <c r="BC470" t="s">
        <v>416</v>
      </c>
      <c r="BD470">
        <v>0.43</v>
      </c>
      <c r="BE470">
        <v>0.43</v>
      </c>
      <c r="BF470">
        <v>0.03</v>
      </c>
      <c r="BG470">
        <v>0.03</v>
      </c>
      <c r="BH470">
        <v>0.36</v>
      </c>
      <c r="BI470">
        <v>0.36</v>
      </c>
      <c r="BJ470">
        <v>0.02</v>
      </c>
      <c r="BK470">
        <v>0.02</v>
      </c>
      <c r="BL470">
        <v>10</v>
      </c>
      <c r="BQ470" t="s">
        <v>240</v>
      </c>
      <c r="BR470">
        <v>0</v>
      </c>
      <c r="BS470">
        <v>0.25</v>
      </c>
      <c r="BT470">
        <v>0.5</v>
      </c>
      <c r="BU470">
        <v>0.75</v>
      </c>
      <c r="BV470">
        <v>0.9</v>
      </c>
    </row>
    <row r="471" spans="1:74" x14ac:dyDescent="0.25">
      <c r="A471" t="s">
        <v>74</v>
      </c>
      <c r="B471" t="s">
        <v>75</v>
      </c>
      <c r="C471">
        <v>10</v>
      </c>
      <c r="D471">
        <v>10</v>
      </c>
      <c r="E471">
        <v>307</v>
      </c>
      <c r="F471" t="s">
        <v>236</v>
      </c>
      <c r="G471" t="s">
        <v>221</v>
      </c>
      <c r="H471">
        <v>2018</v>
      </c>
      <c r="I471" t="s">
        <v>78</v>
      </c>
      <c r="J471" t="s">
        <v>79</v>
      </c>
      <c r="K471" t="s">
        <v>80</v>
      </c>
      <c r="L471">
        <v>71.599999999999994</v>
      </c>
      <c r="N471" s="2">
        <v>78.599999999999994</v>
      </c>
      <c r="O471" s="2">
        <v>0.68</v>
      </c>
      <c r="P471" s="2"/>
      <c r="Q471" s="2"/>
      <c r="R471" s="2"/>
      <c r="S471" t="s">
        <v>82</v>
      </c>
      <c r="T471">
        <v>1.07</v>
      </c>
      <c r="V471">
        <v>2.48</v>
      </c>
      <c r="AS471">
        <v>30</v>
      </c>
      <c r="AU471" t="s">
        <v>223</v>
      </c>
      <c r="AV471" t="s">
        <v>224</v>
      </c>
      <c r="AW471" t="s">
        <v>137</v>
      </c>
      <c r="AX471" t="s">
        <v>88</v>
      </c>
      <c r="AY471" t="s">
        <v>89</v>
      </c>
      <c r="AZ471" t="s">
        <v>90</v>
      </c>
      <c r="BA471" t="s">
        <v>802</v>
      </c>
      <c r="BB471" t="s">
        <v>91</v>
      </c>
      <c r="BC471" t="s">
        <v>92</v>
      </c>
      <c r="BD471">
        <v>111.3</v>
      </c>
      <c r="BE471">
        <v>111.3</v>
      </c>
      <c r="BF471">
        <v>10.4</v>
      </c>
      <c r="BG471">
        <v>10.4</v>
      </c>
      <c r="BH471">
        <v>109</v>
      </c>
      <c r="BI471">
        <v>109</v>
      </c>
      <c r="BJ471">
        <v>12.4</v>
      </c>
      <c r="BK471">
        <v>12.4</v>
      </c>
      <c r="BL471">
        <v>15</v>
      </c>
      <c r="BR471">
        <v>0</v>
      </c>
      <c r="BS471">
        <v>0.25</v>
      </c>
      <c r="BT471">
        <v>0.5</v>
      </c>
      <c r="BU471">
        <v>0.75</v>
      </c>
      <c r="BV471">
        <v>0.9</v>
      </c>
    </row>
    <row r="472" spans="1:74" x14ac:dyDescent="0.25">
      <c r="A472" t="s">
        <v>74</v>
      </c>
      <c r="B472" t="s">
        <v>75</v>
      </c>
      <c r="C472">
        <v>10</v>
      </c>
      <c r="D472">
        <v>10</v>
      </c>
      <c r="E472">
        <v>308</v>
      </c>
      <c r="F472" t="s">
        <v>236</v>
      </c>
      <c r="G472" t="s">
        <v>221</v>
      </c>
      <c r="H472">
        <v>2018</v>
      </c>
      <c r="I472" t="s">
        <v>78</v>
      </c>
      <c r="J472" t="s">
        <v>79</v>
      </c>
      <c r="K472" t="s">
        <v>80</v>
      </c>
      <c r="L472">
        <v>71.599999999999994</v>
      </c>
      <c r="N472" s="2">
        <v>78.599999999999994</v>
      </c>
      <c r="O472" s="2">
        <v>0.68</v>
      </c>
      <c r="P472" s="2"/>
      <c r="Q472" s="2"/>
      <c r="R472" s="2"/>
      <c r="S472" t="s">
        <v>82</v>
      </c>
      <c r="T472">
        <v>1.07</v>
      </c>
      <c r="V472">
        <v>2.48</v>
      </c>
      <c r="AS472">
        <v>30</v>
      </c>
      <c r="AU472" t="s">
        <v>223</v>
      </c>
      <c r="AV472" t="s">
        <v>224</v>
      </c>
      <c r="AW472" t="s">
        <v>137</v>
      </c>
      <c r="AX472" t="s">
        <v>88</v>
      </c>
      <c r="AY472" t="s">
        <v>89</v>
      </c>
      <c r="AZ472" t="s">
        <v>90</v>
      </c>
      <c r="BA472" t="s">
        <v>802</v>
      </c>
      <c r="BB472" t="s">
        <v>403</v>
      </c>
      <c r="BC472" t="s">
        <v>404</v>
      </c>
      <c r="BD472">
        <v>0.66</v>
      </c>
      <c r="BE472">
        <v>0.66</v>
      </c>
      <c r="BF472">
        <v>0.06</v>
      </c>
      <c r="BG472">
        <v>0.06</v>
      </c>
      <c r="BH472">
        <v>0.64</v>
      </c>
      <c r="BI472">
        <v>0.64</v>
      </c>
      <c r="BJ472">
        <v>0.06</v>
      </c>
      <c r="BK472">
        <v>0.06</v>
      </c>
      <c r="BL472">
        <v>15</v>
      </c>
      <c r="BR472">
        <v>0</v>
      </c>
      <c r="BS472">
        <v>0.25</v>
      </c>
      <c r="BT472">
        <v>0.5</v>
      </c>
      <c r="BU472">
        <v>0.75</v>
      </c>
      <c r="BV472">
        <v>0.9</v>
      </c>
    </row>
    <row r="473" spans="1:74" x14ac:dyDescent="0.25">
      <c r="A473" t="s">
        <v>74</v>
      </c>
      <c r="B473" t="s">
        <v>75</v>
      </c>
      <c r="C473">
        <v>10</v>
      </c>
      <c r="D473">
        <v>10</v>
      </c>
      <c r="E473">
        <v>309</v>
      </c>
      <c r="F473" t="s">
        <v>236</v>
      </c>
      <c r="G473" t="s">
        <v>221</v>
      </c>
      <c r="H473">
        <v>2018</v>
      </c>
      <c r="I473" t="s">
        <v>78</v>
      </c>
      <c r="J473" t="s">
        <v>79</v>
      </c>
      <c r="K473" t="s">
        <v>80</v>
      </c>
      <c r="L473">
        <v>71.599999999999994</v>
      </c>
      <c r="N473" s="2">
        <v>78.599999999999994</v>
      </c>
      <c r="O473" s="2">
        <v>0.68</v>
      </c>
      <c r="P473" s="2"/>
      <c r="Q473" s="2"/>
      <c r="R473" s="2"/>
      <c r="S473" t="s">
        <v>82</v>
      </c>
      <c r="T473">
        <v>1.07</v>
      </c>
      <c r="V473">
        <v>2.48</v>
      </c>
      <c r="AS473">
        <v>30</v>
      </c>
      <c r="AU473" t="s">
        <v>223</v>
      </c>
      <c r="AV473" t="s">
        <v>224</v>
      </c>
      <c r="AW473" t="s">
        <v>137</v>
      </c>
      <c r="AX473" t="s">
        <v>88</v>
      </c>
      <c r="AY473" t="s">
        <v>89</v>
      </c>
      <c r="AZ473" t="s">
        <v>90</v>
      </c>
      <c r="BA473" t="s">
        <v>802</v>
      </c>
      <c r="BB473" t="s">
        <v>405</v>
      </c>
      <c r="BC473" t="s">
        <v>406</v>
      </c>
      <c r="BD473">
        <v>0.65</v>
      </c>
      <c r="BE473">
        <v>0.65</v>
      </c>
      <c r="BF473">
        <v>0.05</v>
      </c>
      <c r="BG473">
        <v>0.05</v>
      </c>
      <c r="BH473">
        <v>0.66</v>
      </c>
      <c r="BI473">
        <v>0.66</v>
      </c>
      <c r="BJ473">
        <v>0.05</v>
      </c>
      <c r="BK473">
        <v>0.05</v>
      </c>
      <c r="BL473">
        <v>15</v>
      </c>
      <c r="BR473">
        <v>0</v>
      </c>
      <c r="BS473">
        <v>0.25</v>
      </c>
      <c r="BT473">
        <v>0.5</v>
      </c>
      <c r="BU473">
        <v>0.75</v>
      </c>
      <c r="BV473">
        <v>0.9</v>
      </c>
    </row>
    <row r="474" spans="1:74" x14ac:dyDescent="0.25">
      <c r="A474" t="s">
        <v>74</v>
      </c>
      <c r="B474" t="s">
        <v>75</v>
      </c>
      <c r="C474">
        <v>10</v>
      </c>
      <c r="D474">
        <v>10</v>
      </c>
      <c r="E474">
        <v>341</v>
      </c>
      <c r="F474" t="s">
        <v>236</v>
      </c>
      <c r="G474" t="s">
        <v>221</v>
      </c>
      <c r="H474">
        <v>2018</v>
      </c>
      <c r="I474" t="s">
        <v>78</v>
      </c>
      <c r="J474" t="s">
        <v>79</v>
      </c>
      <c r="K474" t="s">
        <v>80</v>
      </c>
      <c r="L474">
        <v>71.599999999999994</v>
      </c>
      <c r="N474" s="2">
        <v>78.599999999999994</v>
      </c>
      <c r="O474" s="2">
        <v>0.68</v>
      </c>
      <c r="P474" s="2"/>
      <c r="Q474" s="2"/>
      <c r="R474" s="2"/>
      <c r="S474" t="s">
        <v>82</v>
      </c>
      <c r="T474">
        <v>1.07</v>
      </c>
      <c r="V474">
        <v>2.48</v>
      </c>
      <c r="AS474">
        <v>30</v>
      </c>
      <c r="AU474" t="s">
        <v>223</v>
      </c>
      <c r="AV474" t="s">
        <v>224</v>
      </c>
      <c r="AW474" t="s">
        <v>137</v>
      </c>
      <c r="AX474" t="s">
        <v>88</v>
      </c>
      <c r="AY474" t="s">
        <v>89</v>
      </c>
      <c r="AZ474" t="s">
        <v>90</v>
      </c>
      <c r="BA474" t="s">
        <v>802</v>
      </c>
      <c r="BB474" t="s">
        <v>225</v>
      </c>
      <c r="BC474" t="s">
        <v>226</v>
      </c>
      <c r="BD474">
        <v>0.62</v>
      </c>
      <c r="BE474">
        <v>0.62</v>
      </c>
      <c r="BF474">
        <v>0.06</v>
      </c>
      <c r="BG474">
        <v>0.06</v>
      </c>
      <c r="BH474">
        <v>0.63</v>
      </c>
      <c r="BI474">
        <v>0.63</v>
      </c>
      <c r="BJ474">
        <v>0.06</v>
      </c>
      <c r="BK474">
        <v>0.06</v>
      </c>
      <c r="BL474">
        <v>15</v>
      </c>
      <c r="BR474">
        <v>0</v>
      </c>
      <c r="BS474">
        <v>0.25</v>
      </c>
      <c r="BT474">
        <v>0.5</v>
      </c>
      <c r="BU474">
        <v>0.75</v>
      </c>
      <c r="BV474">
        <v>0.9</v>
      </c>
    </row>
    <row r="475" spans="1:74" x14ac:dyDescent="0.25">
      <c r="A475" t="s">
        <v>74</v>
      </c>
      <c r="B475" t="s">
        <v>75</v>
      </c>
      <c r="C475">
        <v>10</v>
      </c>
      <c r="D475">
        <v>10</v>
      </c>
      <c r="E475">
        <v>342</v>
      </c>
      <c r="F475" t="s">
        <v>236</v>
      </c>
      <c r="G475" t="s">
        <v>221</v>
      </c>
      <c r="H475">
        <v>2018</v>
      </c>
      <c r="I475" t="s">
        <v>78</v>
      </c>
      <c r="J475" t="s">
        <v>79</v>
      </c>
      <c r="K475" t="s">
        <v>80</v>
      </c>
      <c r="L475">
        <v>71.599999999999994</v>
      </c>
      <c r="N475" s="2">
        <v>78.599999999999994</v>
      </c>
      <c r="O475" s="2">
        <v>0.68</v>
      </c>
      <c r="P475" s="2"/>
      <c r="Q475" s="2"/>
      <c r="R475" s="2"/>
      <c r="S475" t="s">
        <v>82</v>
      </c>
      <c r="T475">
        <v>1.07</v>
      </c>
      <c r="V475">
        <v>2.48</v>
      </c>
      <c r="AS475">
        <v>30</v>
      </c>
      <c r="AU475" t="s">
        <v>223</v>
      </c>
      <c r="AV475" t="s">
        <v>224</v>
      </c>
      <c r="AW475" t="s">
        <v>137</v>
      </c>
      <c r="AX475" t="s">
        <v>88</v>
      </c>
      <c r="AY475" t="s">
        <v>89</v>
      </c>
      <c r="AZ475" t="s">
        <v>90</v>
      </c>
      <c r="BA475" t="s">
        <v>802</v>
      </c>
      <c r="BB475" s="22" t="s">
        <v>234</v>
      </c>
      <c r="BC475" t="s">
        <v>235</v>
      </c>
      <c r="BD475">
        <v>0.62</v>
      </c>
      <c r="BE475">
        <v>0.62</v>
      </c>
      <c r="BF475">
        <v>0.05</v>
      </c>
      <c r="BG475">
        <v>0.05</v>
      </c>
      <c r="BH475">
        <v>0.61</v>
      </c>
      <c r="BI475">
        <v>0.61</v>
      </c>
      <c r="BJ475">
        <v>0.08</v>
      </c>
      <c r="BK475">
        <v>0.08</v>
      </c>
      <c r="BL475">
        <v>15</v>
      </c>
      <c r="BR475">
        <v>0</v>
      </c>
      <c r="BS475">
        <v>0.25</v>
      </c>
      <c r="BT475">
        <v>0.5</v>
      </c>
      <c r="BU475">
        <v>0.75</v>
      </c>
      <c r="BV475">
        <v>0.9</v>
      </c>
    </row>
    <row r="476" spans="1:74" x14ac:dyDescent="0.25">
      <c r="A476" t="s">
        <v>74</v>
      </c>
      <c r="B476" t="s">
        <v>75</v>
      </c>
      <c r="C476">
        <v>10</v>
      </c>
      <c r="D476">
        <v>10</v>
      </c>
      <c r="E476">
        <v>343</v>
      </c>
      <c r="F476" t="s">
        <v>236</v>
      </c>
      <c r="G476" t="s">
        <v>221</v>
      </c>
      <c r="H476">
        <v>2018</v>
      </c>
      <c r="I476" t="s">
        <v>78</v>
      </c>
      <c r="J476" t="s">
        <v>79</v>
      </c>
      <c r="K476" t="s">
        <v>80</v>
      </c>
      <c r="L476">
        <v>71.599999999999994</v>
      </c>
      <c r="N476" s="2">
        <v>78.599999999999994</v>
      </c>
      <c r="O476" s="2">
        <v>0.68</v>
      </c>
      <c r="P476" s="2"/>
      <c r="Q476" s="2"/>
      <c r="R476" s="2"/>
      <c r="S476" t="s">
        <v>82</v>
      </c>
      <c r="T476">
        <v>1.07</v>
      </c>
      <c r="V476">
        <v>2.48</v>
      </c>
      <c r="AS476">
        <v>30</v>
      </c>
      <c r="AU476" t="s">
        <v>223</v>
      </c>
      <c r="AV476" t="s">
        <v>224</v>
      </c>
      <c r="AW476" t="s">
        <v>137</v>
      </c>
      <c r="AX476" t="s">
        <v>88</v>
      </c>
      <c r="AY476" t="s">
        <v>89</v>
      </c>
      <c r="AZ476" t="s">
        <v>90</v>
      </c>
      <c r="BA476" t="s">
        <v>802</v>
      </c>
      <c r="BB476" t="s">
        <v>413</v>
      </c>
      <c r="BC476" t="s">
        <v>414</v>
      </c>
      <c r="BD476">
        <v>0.4</v>
      </c>
      <c r="BE476">
        <v>0.4</v>
      </c>
      <c r="BF476">
        <v>0.05</v>
      </c>
      <c r="BG476">
        <v>0.05</v>
      </c>
      <c r="BH476">
        <v>0.46</v>
      </c>
      <c r="BI476">
        <v>0.46</v>
      </c>
      <c r="BJ476">
        <v>0.04</v>
      </c>
      <c r="BK476">
        <v>0.04</v>
      </c>
      <c r="BL476">
        <v>15</v>
      </c>
      <c r="BR476">
        <v>0</v>
      </c>
      <c r="BS476">
        <v>0.25</v>
      </c>
      <c r="BT476">
        <v>0.5</v>
      </c>
      <c r="BU476">
        <v>0.75</v>
      </c>
      <c r="BV476">
        <v>0.9</v>
      </c>
    </row>
    <row r="477" spans="1:74" x14ac:dyDescent="0.25">
      <c r="A477" t="s">
        <v>74</v>
      </c>
      <c r="B477" t="s">
        <v>75</v>
      </c>
      <c r="C477">
        <v>10</v>
      </c>
      <c r="D477">
        <v>10</v>
      </c>
      <c r="E477">
        <v>344</v>
      </c>
      <c r="F477" t="s">
        <v>236</v>
      </c>
      <c r="G477" t="s">
        <v>221</v>
      </c>
      <c r="H477">
        <v>2018</v>
      </c>
      <c r="I477" t="s">
        <v>78</v>
      </c>
      <c r="J477" t="s">
        <v>79</v>
      </c>
      <c r="K477" t="s">
        <v>80</v>
      </c>
      <c r="L477">
        <v>71.599999999999994</v>
      </c>
      <c r="N477" s="2">
        <v>78.599999999999994</v>
      </c>
      <c r="O477" s="2">
        <v>0.68</v>
      </c>
      <c r="P477" s="2"/>
      <c r="Q477" s="2"/>
      <c r="R477" s="2"/>
      <c r="S477" t="s">
        <v>82</v>
      </c>
      <c r="T477">
        <v>1.07</v>
      </c>
      <c r="V477">
        <v>2.48</v>
      </c>
      <c r="AS477">
        <v>30</v>
      </c>
      <c r="AU477" t="s">
        <v>223</v>
      </c>
      <c r="AV477" t="s">
        <v>224</v>
      </c>
      <c r="AW477" t="s">
        <v>137</v>
      </c>
      <c r="AX477" t="s">
        <v>88</v>
      </c>
      <c r="AY477" t="s">
        <v>89</v>
      </c>
      <c r="AZ477" t="s">
        <v>90</v>
      </c>
      <c r="BA477" t="s">
        <v>802</v>
      </c>
      <c r="BB477" t="s">
        <v>415</v>
      </c>
      <c r="BC477" t="s">
        <v>416</v>
      </c>
      <c r="BD477">
        <v>0.41</v>
      </c>
      <c r="BE477">
        <v>0.41</v>
      </c>
      <c r="BF477">
        <v>0.05</v>
      </c>
      <c r="BG477">
        <v>0.05</v>
      </c>
      <c r="BH477">
        <v>0.39</v>
      </c>
      <c r="BI477">
        <v>0.39</v>
      </c>
      <c r="BJ477">
        <v>0.05</v>
      </c>
      <c r="BK477">
        <v>0.05</v>
      </c>
      <c r="BL477">
        <v>15</v>
      </c>
      <c r="BR477">
        <v>0</v>
      </c>
      <c r="BS477">
        <v>0.25</v>
      </c>
      <c r="BT477">
        <v>0.5</v>
      </c>
      <c r="BU477">
        <v>0.75</v>
      </c>
      <c r="BV477">
        <v>0.9</v>
      </c>
    </row>
    <row r="478" spans="1:74" x14ac:dyDescent="0.25">
      <c r="A478" t="s">
        <v>74</v>
      </c>
      <c r="B478" t="s">
        <v>75</v>
      </c>
      <c r="C478">
        <v>10</v>
      </c>
      <c r="D478">
        <v>10</v>
      </c>
      <c r="E478">
        <v>345</v>
      </c>
      <c r="F478" t="s">
        <v>236</v>
      </c>
      <c r="G478" t="s">
        <v>221</v>
      </c>
      <c r="H478">
        <v>2018</v>
      </c>
      <c r="I478" t="s">
        <v>78</v>
      </c>
      <c r="J478" t="s">
        <v>79</v>
      </c>
      <c r="K478" t="s">
        <v>80</v>
      </c>
      <c r="L478">
        <v>71.599999999999994</v>
      </c>
      <c r="N478" s="2">
        <v>78.599999999999994</v>
      </c>
      <c r="O478" s="2">
        <v>0.68</v>
      </c>
      <c r="P478" s="2"/>
      <c r="Q478" s="2">
        <v>2.19</v>
      </c>
      <c r="R478" s="2"/>
      <c r="S478" t="s">
        <v>82</v>
      </c>
      <c r="T478">
        <v>1.07</v>
      </c>
      <c r="V478">
        <v>3.42</v>
      </c>
      <c r="AS478">
        <v>60</v>
      </c>
      <c r="AU478" t="s">
        <v>223</v>
      </c>
      <c r="AV478" t="s">
        <v>237</v>
      </c>
      <c r="AW478" t="s">
        <v>137</v>
      </c>
      <c r="AX478" t="s">
        <v>88</v>
      </c>
      <c r="AY478" t="s">
        <v>89</v>
      </c>
      <c r="AZ478" t="s">
        <v>90</v>
      </c>
      <c r="BA478" t="s">
        <v>802</v>
      </c>
      <c r="BB478" t="s">
        <v>91</v>
      </c>
      <c r="BC478" t="s">
        <v>92</v>
      </c>
      <c r="BD478">
        <v>111.3</v>
      </c>
      <c r="BE478">
        <v>111.3</v>
      </c>
      <c r="BF478">
        <v>10.4</v>
      </c>
      <c r="BG478">
        <v>10.4</v>
      </c>
      <c r="BH478">
        <v>114.3</v>
      </c>
      <c r="BI478">
        <v>114.3</v>
      </c>
      <c r="BJ478">
        <v>12.5</v>
      </c>
      <c r="BK478">
        <v>12.5</v>
      </c>
      <c r="BL478">
        <v>15</v>
      </c>
      <c r="BR478">
        <v>0</v>
      </c>
      <c r="BS478">
        <v>0.25</v>
      </c>
      <c r="BT478">
        <v>0.5</v>
      </c>
      <c r="BU478">
        <v>0.75</v>
      </c>
      <c r="BV478">
        <v>0.9</v>
      </c>
    </row>
    <row r="479" spans="1:74" x14ac:dyDescent="0.25">
      <c r="A479" t="s">
        <v>74</v>
      </c>
      <c r="B479" t="s">
        <v>75</v>
      </c>
      <c r="C479">
        <v>10</v>
      </c>
      <c r="D479">
        <v>10</v>
      </c>
      <c r="E479">
        <v>346</v>
      </c>
      <c r="F479" t="s">
        <v>236</v>
      </c>
      <c r="G479" t="s">
        <v>221</v>
      </c>
      <c r="H479">
        <v>2018</v>
      </c>
      <c r="I479" t="s">
        <v>78</v>
      </c>
      <c r="J479" t="s">
        <v>79</v>
      </c>
      <c r="K479" t="s">
        <v>80</v>
      </c>
      <c r="L479">
        <v>71.599999999999994</v>
      </c>
      <c r="N479" s="2">
        <v>78.599999999999994</v>
      </c>
      <c r="O479" s="2">
        <v>0.68</v>
      </c>
      <c r="P479" s="2"/>
      <c r="Q479" s="2">
        <v>2.19</v>
      </c>
      <c r="R479" s="2"/>
      <c r="S479" t="s">
        <v>82</v>
      </c>
      <c r="T479">
        <v>1.07</v>
      </c>
      <c r="V479">
        <v>3.42</v>
      </c>
      <c r="AS479">
        <v>60</v>
      </c>
      <c r="AU479" t="s">
        <v>223</v>
      </c>
      <c r="AV479" t="s">
        <v>237</v>
      </c>
      <c r="AW479" t="s">
        <v>137</v>
      </c>
      <c r="AX479" t="s">
        <v>88</v>
      </c>
      <c r="AY479" t="s">
        <v>89</v>
      </c>
      <c r="AZ479" t="s">
        <v>90</v>
      </c>
      <c r="BA479" t="s">
        <v>802</v>
      </c>
      <c r="BB479" t="s">
        <v>403</v>
      </c>
      <c r="BC479" t="s">
        <v>404</v>
      </c>
      <c r="BD479">
        <v>0.66</v>
      </c>
      <c r="BE479">
        <v>0.66</v>
      </c>
      <c r="BF479">
        <v>0.06</v>
      </c>
      <c r="BG479">
        <v>0.06</v>
      </c>
      <c r="BH479">
        <v>0.6</v>
      </c>
      <c r="BI479">
        <v>0.6</v>
      </c>
      <c r="BJ479">
        <v>7.0000000000000007E-2</v>
      </c>
      <c r="BK479">
        <v>7.0000000000000007E-2</v>
      </c>
      <c r="BL479">
        <v>15</v>
      </c>
      <c r="BQ479" t="s">
        <v>240</v>
      </c>
      <c r="BR479">
        <v>0</v>
      </c>
      <c r="BS479">
        <v>0.25</v>
      </c>
      <c r="BT479">
        <v>0.5</v>
      </c>
      <c r="BU479">
        <v>0.75</v>
      </c>
      <c r="BV479">
        <v>0.9</v>
      </c>
    </row>
    <row r="480" spans="1:74" x14ac:dyDescent="0.25">
      <c r="A480" t="s">
        <v>74</v>
      </c>
      <c r="B480" t="s">
        <v>75</v>
      </c>
      <c r="C480">
        <v>10</v>
      </c>
      <c r="D480">
        <v>10</v>
      </c>
      <c r="E480">
        <v>347</v>
      </c>
      <c r="F480" t="s">
        <v>236</v>
      </c>
      <c r="G480" t="s">
        <v>221</v>
      </c>
      <c r="H480">
        <v>2018</v>
      </c>
      <c r="I480" t="s">
        <v>78</v>
      </c>
      <c r="J480" t="s">
        <v>79</v>
      </c>
      <c r="K480" t="s">
        <v>80</v>
      </c>
      <c r="L480">
        <v>71.599999999999994</v>
      </c>
      <c r="N480" s="2">
        <v>78.599999999999994</v>
      </c>
      <c r="O480" s="2">
        <v>0.68</v>
      </c>
      <c r="P480" s="2"/>
      <c r="Q480" s="2">
        <v>2.19</v>
      </c>
      <c r="R480" s="2"/>
      <c r="S480" t="s">
        <v>82</v>
      </c>
      <c r="T480">
        <v>1.07</v>
      </c>
      <c r="V480">
        <v>3.42</v>
      </c>
      <c r="AS480">
        <v>60</v>
      </c>
      <c r="AU480" t="s">
        <v>223</v>
      </c>
      <c r="AV480" t="s">
        <v>237</v>
      </c>
      <c r="AW480" t="s">
        <v>137</v>
      </c>
      <c r="AX480" t="s">
        <v>88</v>
      </c>
      <c r="AY480" t="s">
        <v>89</v>
      </c>
      <c r="AZ480" t="s">
        <v>90</v>
      </c>
      <c r="BA480" t="s">
        <v>802</v>
      </c>
      <c r="BB480" t="s">
        <v>405</v>
      </c>
      <c r="BC480" t="s">
        <v>406</v>
      </c>
      <c r="BD480">
        <v>0.65</v>
      </c>
      <c r="BE480">
        <v>0.65</v>
      </c>
      <c r="BF480">
        <v>0.05</v>
      </c>
      <c r="BG480">
        <v>0.05</v>
      </c>
      <c r="BH480">
        <v>0.67</v>
      </c>
      <c r="BI480">
        <v>0.67</v>
      </c>
      <c r="BJ480">
        <v>0.06</v>
      </c>
      <c r="BK480">
        <v>0.06</v>
      </c>
      <c r="BL480">
        <v>15</v>
      </c>
      <c r="BR480">
        <v>0</v>
      </c>
      <c r="BS480">
        <v>0.25</v>
      </c>
      <c r="BT480">
        <v>0.5</v>
      </c>
      <c r="BU480">
        <v>0.75</v>
      </c>
      <c r="BV480">
        <v>0.9</v>
      </c>
    </row>
    <row r="481" spans="1:74" x14ac:dyDescent="0.25">
      <c r="A481" t="s">
        <v>74</v>
      </c>
      <c r="B481" t="s">
        <v>75</v>
      </c>
      <c r="C481">
        <v>10</v>
      </c>
      <c r="D481">
        <v>10</v>
      </c>
      <c r="E481">
        <v>379</v>
      </c>
      <c r="F481" t="s">
        <v>236</v>
      </c>
      <c r="G481" t="s">
        <v>221</v>
      </c>
      <c r="H481">
        <v>2018</v>
      </c>
      <c r="I481" t="s">
        <v>78</v>
      </c>
      <c r="J481" t="s">
        <v>79</v>
      </c>
      <c r="K481" t="s">
        <v>80</v>
      </c>
      <c r="L481">
        <v>71.599999999999994</v>
      </c>
      <c r="N481" s="2">
        <v>78.599999999999994</v>
      </c>
      <c r="O481" s="2">
        <v>0.68</v>
      </c>
      <c r="P481" s="2"/>
      <c r="Q481" s="2">
        <v>2.19</v>
      </c>
      <c r="R481" s="2"/>
      <c r="S481" t="s">
        <v>82</v>
      </c>
      <c r="T481">
        <v>1.07</v>
      </c>
      <c r="V481">
        <v>3.42</v>
      </c>
      <c r="AS481">
        <v>60</v>
      </c>
      <c r="AU481" t="s">
        <v>223</v>
      </c>
      <c r="AV481" t="s">
        <v>237</v>
      </c>
      <c r="AW481" t="s">
        <v>137</v>
      </c>
      <c r="AX481" t="s">
        <v>88</v>
      </c>
      <c r="AY481" t="s">
        <v>89</v>
      </c>
      <c r="AZ481" t="s">
        <v>90</v>
      </c>
      <c r="BA481" t="s">
        <v>802</v>
      </c>
      <c r="BB481" t="s">
        <v>225</v>
      </c>
      <c r="BC481" t="s">
        <v>226</v>
      </c>
      <c r="BD481">
        <v>0.62</v>
      </c>
      <c r="BE481">
        <v>0.62</v>
      </c>
      <c r="BF481">
        <v>0.06</v>
      </c>
      <c r="BG481">
        <v>0.06</v>
      </c>
      <c r="BH481">
        <v>0.64</v>
      </c>
      <c r="BI481">
        <v>0.64</v>
      </c>
      <c r="BJ481">
        <v>0.05</v>
      </c>
      <c r="BK481">
        <v>0.05</v>
      </c>
      <c r="BL481">
        <v>15</v>
      </c>
      <c r="BR481">
        <v>0</v>
      </c>
      <c r="BS481">
        <v>0.25</v>
      </c>
      <c r="BT481">
        <v>0.5</v>
      </c>
      <c r="BU481">
        <v>0.75</v>
      </c>
      <c r="BV481">
        <v>0.9</v>
      </c>
    </row>
    <row r="482" spans="1:74" x14ac:dyDescent="0.25">
      <c r="A482" t="s">
        <v>74</v>
      </c>
      <c r="B482" t="s">
        <v>75</v>
      </c>
      <c r="C482">
        <v>10</v>
      </c>
      <c r="D482">
        <v>10</v>
      </c>
      <c r="E482">
        <v>380</v>
      </c>
      <c r="F482" t="s">
        <v>236</v>
      </c>
      <c r="G482" t="s">
        <v>221</v>
      </c>
      <c r="H482">
        <v>2018</v>
      </c>
      <c r="I482" t="s">
        <v>78</v>
      </c>
      <c r="J482" t="s">
        <v>79</v>
      </c>
      <c r="K482" t="s">
        <v>80</v>
      </c>
      <c r="L482">
        <v>71.599999999999994</v>
      </c>
      <c r="N482" s="2">
        <v>78.599999999999994</v>
      </c>
      <c r="O482" s="2">
        <v>0.68</v>
      </c>
      <c r="P482" s="2"/>
      <c r="Q482" s="2">
        <v>2.19</v>
      </c>
      <c r="R482" s="2"/>
      <c r="S482" t="s">
        <v>82</v>
      </c>
      <c r="T482">
        <v>1.07</v>
      </c>
      <c r="V482">
        <v>3.42</v>
      </c>
      <c r="AS482">
        <v>60</v>
      </c>
      <c r="AU482" t="s">
        <v>223</v>
      </c>
      <c r="AV482" t="s">
        <v>237</v>
      </c>
      <c r="AW482" t="s">
        <v>137</v>
      </c>
      <c r="AX482" t="s">
        <v>88</v>
      </c>
      <c r="AY482" t="s">
        <v>89</v>
      </c>
      <c r="AZ482" t="s">
        <v>90</v>
      </c>
      <c r="BA482" t="s">
        <v>802</v>
      </c>
      <c r="BB482" s="22" t="s">
        <v>234</v>
      </c>
      <c r="BC482" t="s">
        <v>235</v>
      </c>
      <c r="BD482">
        <v>0.62</v>
      </c>
      <c r="BE482">
        <v>0.62</v>
      </c>
      <c r="BF482">
        <v>0.05</v>
      </c>
      <c r="BG482">
        <v>0.05</v>
      </c>
      <c r="BH482">
        <v>0.6</v>
      </c>
      <c r="BI482">
        <v>0.6</v>
      </c>
      <c r="BJ482">
        <v>0.09</v>
      </c>
      <c r="BK482">
        <v>0.09</v>
      </c>
      <c r="BL482">
        <v>15</v>
      </c>
      <c r="BR482">
        <v>0</v>
      </c>
      <c r="BS482">
        <v>0.25</v>
      </c>
      <c r="BT482">
        <v>0.5</v>
      </c>
      <c r="BU482">
        <v>0.75</v>
      </c>
      <c r="BV482">
        <v>0.9</v>
      </c>
    </row>
    <row r="483" spans="1:74" x14ac:dyDescent="0.25">
      <c r="A483" t="s">
        <v>74</v>
      </c>
      <c r="B483" t="s">
        <v>75</v>
      </c>
      <c r="C483">
        <v>10</v>
      </c>
      <c r="D483">
        <v>10</v>
      </c>
      <c r="E483">
        <v>381</v>
      </c>
      <c r="F483" t="s">
        <v>236</v>
      </c>
      <c r="G483" t="s">
        <v>221</v>
      </c>
      <c r="H483">
        <v>2018</v>
      </c>
      <c r="I483" t="s">
        <v>78</v>
      </c>
      <c r="J483" t="s">
        <v>79</v>
      </c>
      <c r="K483" t="s">
        <v>80</v>
      </c>
      <c r="L483">
        <v>71.599999999999994</v>
      </c>
      <c r="N483" s="2">
        <v>78.599999999999994</v>
      </c>
      <c r="O483" s="2">
        <v>0.68</v>
      </c>
      <c r="P483" s="2"/>
      <c r="Q483" s="2">
        <v>2.19</v>
      </c>
      <c r="R483" s="2"/>
      <c r="S483" t="s">
        <v>82</v>
      </c>
      <c r="T483">
        <v>1.07</v>
      </c>
      <c r="V483">
        <v>3.42</v>
      </c>
      <c r="AS483">
        <v>60</v>
      </c>
      <c r="AU483" t="s">
        <v>223</v>
      </c>
      <c r="AV483" t="s">
        <v>237</v>
      </c>
      <c r="AW483" t="s">
        <v>137</v>
      </c>
      <c r="AX483" t="s">
        <v>88</v>
      </c>
      <c r="AY483" t="s">
        <v>89</v>
      </c>
      <c r="AZ483" t="s">
        <v>90</v>
      </c>
      <c r="BA483" t="s">
        <v>802</v>
      </c>
      <c r="BB483" t="s">
        <v>413</v>
      </c>
      <c r="BC483" t="s">
        <v>414</v>
      </c>
      <c r="BD483">
        <v>0.4</v>
      </c>
      <c r="BE483">
        <v>0.4</v>
      </c>
      <c r="BF483">
        <v>0.05</v>
      </c>
      <c r="BG483">
        <v>0.05</v>
      </c>
      <c r="BH483">
        <v>0.46</v>
      </c>
      <c r="BI483">
        <v>0.46</v>
      </c>
      <c r="BJ483">
        <v>0.03</v>
      </c>
      <c r="BK483">
        <v>0.03</v>
      </c>
      <c r="BL483">
        <v>15</v>
      </c>
      <c r="BR483">
        <v>0</v>
      </c>
      <c r="BS483">
        <v>0.25</v>
      </c>
      <c r="BT483">
        <v>0.5</v>
      </c>
      <c r="BU483">
        <v>0.75</v>
      </c>
      <c r="BV483">
        <v>0.9</v>
      </c>
    </row>
    <row r="484" spans="1:74" x14ac:dyDescent="0.25">
      <c r="A484" t="s">
        <v>74</v>
      </c>
      <c r="B484" t="s">
        <v>75</v>
      </c>
      <c r="C484">
        <v>10</v>
      </c>
      <c r="D484">
        <v>10</v>
      </c>
      <c r="E484">
        <v>382</v>
      </c>
      <c r="F484" t="s">
        <v>236</v>
      </c>
      <c r="G484" t="s">
        <v>221</v>
      </c>
      <c r="H484">
        <v>2018</v>
      </c>
      <c r="I484" t="s">
        <v>78</v>
      </c>
      <c r="J484" t="s">
        <v>79</v>
      </c>
      <c r="K484" t="s">
        <v>80</v>
      </c>
      <c r="L484">
        <v>71.599999999999994</v>
      </c>
      <c r="N484" s="2">
        <v>78.599999999999994</v>
      </c>
      <c r="O484" s="2">
        <v>0.68</v>
      </c>
      <c r="P484" s="2"/>
      <c r="Q484" s="2">
        <v>2.19</v>
      </c>
      <c r="R484" s="2"/>
      <c r="S484" t="s">
        <v>82</v>
      </c>
      <c r="T484">
        <v>1.07</v>
      </c>
      <c r="V484">
        <v>3.42</v>
      </c>
      <c r="AS484">
        <v>60</v>
      </c>
      <c r="AU484" t="s">
        <v>223</v>
      </c>
      <c r="AV484" t="s">
        <v>237</v>
      </c>
      <c r="AW484" t="s">
        <v>137</v>
      </c>
      <c r="AX484" t="s">
        <v>88</v>
      </c>
      <c r="AY484" t="s">
        <v>89</v>
      </c>
      <c r="AZ484" t="s">
        <v>90</v>
      </c>
      <c r="BA484" t="s">
        <v>802</v>
      </c>
      <c r="BB484" t="s">
        <v>415</v>
      </c>
      <c r="BC484" t="s">
        <v>416</v>
      </c>
      <c r="BD484">
        <v>0.41</v>
      </c>
      <c r="BE484">
        <v>0.41</v>
      </c>
      <c r="BF484">
        <v>0.05</v>
      </c>
      <c r="BG484">
        <v>0.05</v>
      </c>
      <c r="BH484">
        <v>0.37</v>
      </c>
      <c r="BI484">
        <v>0.37</v>
      </c>
      <c r="BJ484">
        <v>0.04</v>
      </c>
      <c r="BK484">
        <v>0.04</v>
      </c>
      <c r="BL484">
        <v>15</v>
      </c>
      <c r="BQ484" t="s">
        <v>240</v>
      </c>
      <c r="BR484">
        <v>0</v>
      </c>
      <c r="BS484">
        <v>0.25</v>
      </c>
      <c r="BT484">
        <v>0.5</v>
      </c>
      <c r="BU484">
        <v>0.75</v>
      </c>
      <c r="BV484">
        <v>0.9</v>
      </c>
    </row>
    <row r="485" spans="1:74" x14ac:dyDescent="0.25">
      <c r="A485" s="7" t="s">
        <v>74</v>
      </c>
      <c r="B485" s="7" t="s">
        <v>75</v>
      </c>
      <c r="C485" s="7">
        <v>11</v>
      </c>
      <c r="D485" s="7">
        <v>11</v>
      </c>
      <c r="E485">
        <v>385</v>
      </c>
      <c r="F485" s="7" t="s">
        <v>350</v>
      </c>
      <c r="G485" s="7" t="s">
        <v>351</v>
      </c>
      <c r="H485" s="7">
        <v>2010</v>
      </c>
      <c r="I485" s="7" t="s">
        <v>78</v>
      </c>
      <c r="J485" s="7" t="s">
        <v>79</v>
      </c>
      <c r="K485" s="7" t="s">
        <v>80</v>
      </c>
      <c r="L485" s="7">
        <v>71.900000000000006</v>
      </c>
      <c r="M485" s="7" t="s">
        <v>147</v>
      </c>
      <c r="N485" s="9">
        <v>50</v>
      </c>
      <c r="O485" s="9"/>
      <c r="P485" s="9"/>
      <c r="Q485" s="9"/>
      <c r="R485" s="9"/>
      <c r="S485" s="7" t="s">
        <v>116</v>
      </c>
      <c r="T485" t="s">
        <v>85</v>
      </c>
      <c r="U485" s="7"/>
      <c r="V485" s="7">
        <v>16.100000000000001</v>
      </c>
      <c r="W485" s="7">
        <v>1.8</v>
      </c>
      <c r="X485" s="7"/>
      <c r="Y485" s="7"/>
      <c r="Z485" s="7"/>
      <c r="AA485" s="7"/>
      <c r="AB485" s="7"/>
      <c r="AC485" s="7"/>
      <c r="AD485" s="7"/>
      <c r="AE485" s="7"/>
      <c r="AF485" s="7"/>
      <c r="AG485" s="7"/>
      <c r="AH485" s="7"/>
      <c r="AI485" s="7"/>
      <c r="AJ485" s="7" t="s">
        <v>352</v>
      </c>
      <c r="AK485" s="7"/>
      <c r="AL485" s="7" t="s">
        <v>353</v>
      </c>
      <c r="AM485" s="7"/>
      <c r="AN485" s="7"/>
      <c r="AO485" s="7"/>
      <c r="AP485" s="7"/>
      <c r="AQ485" s="7"/>
      <c r="AR485" s="7"/>
      <c r="AS485" s="7" t="s">
        <v>85</v>
      </c>
      <c r="AT485" s="7"/>
      <c r="AU485" s="7" t="s">
        <v>354</v>
      </c>
      <c r="AV485" s="7" t="s">
        <v>355</v>
      </c>
      <c r="AW485" t="s">
        <v>105</v>
      </c>
      <c r="AX485" s="20"/>
      <c r="AY485" t="s">
        <v>120</v>
      </c>
      <c r="AZ485" t="s">
        <v>90</v>
      </c>
      <c r="BA485" t="s">
        <v>802</v>
      </c>
      <c r="BB485" s="7" t="s">
        <v>388</v>
      </c>
      <c r="BC485" t="s">
        <v>122</v>
      </c>
      <c r="BD485" s="10">
        <v>138.6</v>
      </c>
      <c r="BE485">
        <f>Tabel1345[[#This Row],[dependent_variable_value_pre_RAW]]/100</f>
        <v>1.3859999999999999</v>
      </c>
      <c r="BF485" s="10">
        <v>9.9</v>
      </c>
      <c r="BG485">
        <f>Tabel1345[[#This Row],[dependent_variable_value_pre_SD_RAW]]/100</f>
        <v>9.9000000000000005E-2</v>
      </c>
      <c r="BH485" s="10">
        <v>139.30000000000001</v>
      </c>
      <c r="BI485">
        <f>Tabel1345[[#This Row],[dependent_variable_value_post_RAW]]/100</f>
        <v>1.393</v>
      </c>
      <c r="BJ485" s="10">
        <v>9.9</v>
      </c>
      <c r="BK485">
        <f>Tabel1345[[#This Row],[dependent_variable_value_post_SD_RAW]]/100</f>
        <v>9.9000000000000005E-2</v>
      </c>
      <c r="BL485" s="7">
        <v>16</v>
      </c>
      <c r="BM485" s="7" t="s">
        <v>357</v>
      </c>
      <c r="BN485" s="7"/>
      <c r="BO485" s="7" t="s">
        <v>358</v>
      </c>
      <c r="BP485" s="7"/>
      <c r="BQ485" s="7"/>
      <c r="BR485">
        <v>0</v>
      </c>
      <c r="BS485">
        <v>0.25</v>
      </c>
      <c r="BT485">
        <v>0.5</v>
      </c>
      <c r="BU485">
        <v>0.75</v>
      </c>
      <c r="BV485">
        <v>0.9</v>
      </c>
    </row>
    <row r="486" spans="1:74" x14ac:dyDescent="0.25">
      <c r="A486" t="s">
        <v>74</v>
      </c>
      <c r="B486" t="s">
        <v>75</v>
      </c>
      <c r="C486">
        <v>14</v>
      </c>
      <c r="D486">
        <v>14</v>
      </c>
      <c r="E486">
        <v>391</v>
      </c>
      <c r="F486" t="s">
        <v>96</v>
      </c>
      <c r="G486" t="s">
        <v>96</v>
      </c>
      <c r="H486">
        <v>2010</v>
      </c>
      <c r="I486" t="s">
        <v>78</v>
      </c>
      <c r="J486" t="s">
        <v>79</v>
      </c>
      <c r="K486" t="s">
        <v>80</v>
      </c>
      <c r="L486">
        <v>73</v>
      </c>
      <c r="N486" s="2">
        <v>52</v>
      </c>
      <c r="O486" s="2"/>
      <c r="P486" s="2"/>
      <c r="Q486" s="2"/>
      <c r="R486" s="2"/>
      <c r="AS486">
        <v>30</v>
      </c>
      <c r="AU486" t="s">
        <v>97</v>
      </c>
      <c r="AV486" t="s">
        <v>98</v>
      </c>
      <c r="AW486" s="20"/>
      <c r="AX486" t="s">
        <v>88</v>
      </c>
      <c r="AY486" t="s">
        <v>89</v>
      </c>
      <c r="AZ486" t="s">
        <v>90</v>
      </c>
      <c r="BA486" t="s">
        <v>802</v>
      </c>
      <c r="BB486" t="s">
        <v>91</v>
      </c>
      <c r="BC486" t="s">
        <v>92</v>
      </c>
      <c r="BD486">
        <v>111.78</v>
      </c>
      <c r="BE486">
        <v>111.78</v>
      </c>
      <c r="BF486" s="6" t="s">
        <v>99</v>
      </c>
      <c r="BG486" s="6">
        <v>8.0559999999999992</v>
      </c>
      <c r="BH486">
        <v>116.77</v>
      </c>
      <c r="BI486">
        <v>116.77</v>
      </c>
      <c r="BJ486" s="6" t="s">
        <v>99</v>
      </c>
      <c r="BK486" s="6">
        <v>8.532</v>
      </c>
      <c r="BL486">
        <v>183</v>
      </c>
      <c r="BO486" t="s">
        <v>100</v>
      </c>
      <c r="BQ486">
        <v>0.66</v>
      </c>
      <c r="BR486">
        <v>0</v>
      </c>
      <c r="BS486">
        <v>0.25</v>
      </c>
      <c r="BT486">
        <v>0.5</v>
      </c>
      <c r="BU486">
        <v>0.75</v>
      </c>
      <c r="BV486">
        <v>0.9</v>
      </c>
    </row>
    <row r="487" spans="1:74" x14ac:dyDescent="0.25">
      <c r="A487" t="s">
        <v>74</v>
      </c>
      <c r="B487" t="s">
        <v>75</v>
      </c>
      <c r="C487">
        <v>14</v>
      </c>
      <c r="D487">
        <v>14</v>
      </c>
      <c r="E487">
        <v>403</v>
      </c>
      <c r="F487" t="s">
        <v>96</v>
      </c>
      <c r="G487" t="s">
        <v>96</v>
      </c>
      <c r="H487">
        <v>2010</v>
      </c>
      <c r="I487" t="s">
        <v>78</v>
      </c>
      <c r="J487" t="s">
        <v>79</v>
      </c>
      <c r="K487" t="s">
        <v>80</v>
      </c>
      <c r="L487">
        <v>73</v>
      </c>
      <c r="N487" s="2">
        <v>52</v>
      </c>
      <c r="O487" s="2"/>
      <c r="P487" s="2"/>
      <c r="Q487" s="2"/>
      <c r="R487" s="2"/>
      <c r="AS487">
        <v>30</v>
      </c>
      <c r="AU487" t="s">
        <v>97</v>
      </c>
      <c r="AV487" t="s">
        <v>98</v>
      </c>
      <c r="AW487" s="20"/>
      <c r="AX487" t="s">
        <v>88</v>
      </c>
      <c r="AY487" t="s">
        <v>89</v>
      </c>
      <c r="AZ487" t="s">
        <v>90</v>
      </c>
      <c r="BA487" t="s">
        <v>802</v>
      </c>
      <c r="BB487" t="s">
        <v>389</v>
      </c>
      <c r="BC487" t="s">
        <v>122</v>
      </c>
      <c r="BD487">
        <v>1.19</v>
      </c>
      <c r="BE487">
        <v>1.19</v>
      </c>
      <c r="BF487" s="6" t="s">
        <v>99</v>
      </c>
      <c r="BG487" s="6">
        <v>0.12989999999999999</v>
      </c>
      <c r="BH487">
        <v>1.3</v>
      </c>
      <c r="BI487">
        <v>1.3</v>
      </c>
      <c r="BJ487" s="6" t="s">
        <v>99</v>
      </c>
      <c r="BK487" s="6">
        <v>0.1409</v>
      </c>
      <c r="BL487">
        <v>183</v>
      </c>
      <c r="BO487" t="s">
        <v>100</v>
      </c>
      <c r="BQ487">
        <v>0.45600000000000002</v>
      </c>
      <c r="BR487">
        <v>0</v>
      </c>
      <c r="BS487">
        <v>0.25</v>
      </c>
      <c r="BT487">
        <v>0.5</v>
      </c>
      <c r="BU487">
        <v>0.75</v>
      </c>
      <c r="BV487">
        <v>0.9</v>
      </c>
    </row>
    <row r="488" spans="1:74" x14ac:dyDescent="0.25">
      <c r="A488" t="s">
        <v>74</v>
      </c>
      <c r="B488" t="s">
        <v>75</v>
      </c>
      <c r="C488">
        <v>15</v>
      </c>
      <c r="D488" s="7">
        <v>15</v>
      </c>
      <c r="E488">
        <v>414</v>
      </c>
      <c r="F488" t="s">
        <v>76</v>
      </c>
      <c r="G488" t="s">
        <v>77</v>
      </c>
      <c r="H488">
        <v>2016</v>
      </c>
      <c r="I488" t="s">
        <v>78</v>
      </c>
      <c r="J488" t="s">
        <v>79</v>
      </c>
      <c r="K488" t="s">
        <v>80</v>
      </c>
      <c r="L488">
        <v>64.2</v>
      </c>
      <c r="M488" t="s">
        <v>104</v>
      </c>
      <c r="N488" s="2">
        <v>46.7</v>
      </c>
      <c r="O488" s="2"/>
      <c r="P488" s="2"/>
      <c r="Q488" s="2"/>
      <c r="R488" s="2"/>
      <c r="S488" t="s">
        <v>82</v>
      </c>
      <c r="T488">
        <v>9.1199999999999974</v>
      </c>
      <c r="V488">
        <v>16.399999999999999</v>
      </c>
      <c r="W488">
        <v>0.32000000000000028</v>
      </c>
      <c r="AH488" t="s">
        <v>83</v>
      </c>
      <c r="AM488">
        <v>83.84</v>
      </c>
      <c r="AO488">
        <v>125.6</v>
      </c>
      <c r="AP488">
        <v>3.360000000000003</v>
      </c>
      <c r="AS488" t="s">
        <v>84</v>
      </c>
      <c r="AU488" t="s">
        <v>85</v>
      </c>
      <c r="AV488" t="s">
        <v>86</v>
      </c>
      <c r="AW488" s="7" t="s">
        <v>105</v>
      </c>
      <c r="AX488" t="s">
        <v>88</v>
      </c>
      <c r="AY488" t="s">
        <v>89</v>
      </c>
      <c r="AZ488" t="s">
        <v>90</v>
      </c>
      <c r="BA488" t="s">
        <v>802</v>
      </c>
      <c r="BB488" t="s">
        <v>91</v>
      </c>
      <c r="BC488" t="s">
        <v>92</v>
      </c>
      <c r="BD488" s="6" t="s">
        <v>93</v>
      </c>
      <c r="BE488" s="6">
        <v>105.85</v>
      </c>
      <c r="BF488" s="6" t="s">
        <v>94</v>
      </c>
      <c r="BG488" s="6">
        <v>8.0559999999999992</v>
      </c>
      <c r="BH488" s="6" t="s">
        <v>93</v>
      </c>
      <c r="BI488" s="6">
        <v>115.15</v>
      </c>
      <c r="BJ488" s="6" t="s">
        <v>94</v>
      </c>
      <c r="BK488" s="6">
        <v>8.532</v>
      </c>
      <c r="BL488">
        <v>15</v>
      </c>
      <c r="BM488" t="s">
        <v>95</v>
      </c>
      <c r="BR488">
        <v>0</v>
      </c>
      <c r="BS488">
        <v>0.25</v>
      </c>
      <c r="BT488">
        <v>0.5</v>
      </c>
      <c r="BU488">
        <v>0.75</v>
      </c>
      <c r="BV488">
        <v>0.9</v>
      </c>
    </row>
    <row r="489" spans="1:74" x14ac:dyDescent="0.25">
      <c r="A489" t="s">
        <v>74</v>
      </c>
      <c r="B489" t="s">
        <v>75</v>
      </c>
      <c r="C489">
        <v>15</v>
      </c>
      <c r="D489" s="7">
        <v>15</v>
      </c>
      <c r="E489">
        <v>422</v>
      </c>
      <c r="F489" t="s">
        <v>76</v>
      </c>
      <c r="G489" t="s">
        <v>77</v>
      </c>
      <c r="H489">
        <v>2016</v>
      </c>
      <c r="I489" t="s">
        <v>78</v>
      </c>
      <c r="J489" t="s">
        <v>79</v>
      </c>
      <c r="K489" t="s">
        <v>80</v>
      </c>
      <c r="L489">
        <v>74.5</v>
      </c>
      <c r="M489" t="s">
        <v>81</v>
      </c>
      <c r="N489" s="2">
        <v>46.7</v>
      </c>
      <c r="O489" s="2"/>
      <c r="P489" s="2"/>
      <c r="Q489" s="2"/>
      <c r="R489" s="2"/>
      <c r="S489" t="s">
        <v>82</v>
      </c>
      <c r="T489">
        <v>8.5599999999999987</v>
      </c>
      <c r="V489">
        <v>15.36</v>
      </c>
      <c r="W489">
        <v>0.47999999999999976</v>
      </c>
      <c r="AH489" t="s">
        <v>83</v>
      </c>
      <c r="AM489">
        <v>79.64</v>
      </c>
      <c r="AO489">
        <v>107</v>
      </c>
      <c r="AP489">
        <v>3</v>
      </c>
      <c r="AS489" t="s">
        <v>84</v>
      </c>
      <c r="AU489" t="s">
        <v>85</v>
      </c>
      <c r="AV489" t="s">
        <v>86</v>
      </c>
      <c r="AW489" s="7" t="s">
        <v>87</v>
      </c>
      <c r="AX489" t="s">
        <v>88</v>
      </c>
      <c r="AY489" t="s">
        <v>89</v>
      </c>
      <c r="AZ489" t="s">
        <v>90</v>
      </c>
      <c r="BA489" t="s">
        <v>802</v>
      </c>
      <c r="BB489" t="s">
        <v>91</v>
      </c>
      <c r="BC489" t="s">
        <v>92</v>
      </c>
      <c r="BD489" s="6" t="s">
        <v>93</v>
      </c>
      <c r="BE489" s="6">
        <v>106.54</v>
      </c>
      <c r="BF489" s="6" t="s">
        <v>94</v>
      </c>
      <c r="BG489" s="6">
        <v>8.0559999999999992</v>
      </c>
      <c r="BH489" s="6" t="s">
        <v>93</v>
      </c>
      <c r="BI489" s="6">
        <v>110.32</v>
      </c>
      <c r="BJ489" s="6" t="s">
        <v>94</v>
      </c>
      <c r="BK489" s="6">
        <v>8.532</v>
      </c>
      <c r="BL489">
        <v>15</v>
      </c>
      <c r="BM489" t="s">
        <v>95</v>
      </c>
      <c r="BR489">
        <v>0</v>
      </c>
      <c r="BS489">
        <v>0.25</v>
      </c>
      <c r="BT489">
        <v>0.5</v>
      </c>
      <c r="BU489">
        <v>0.75</v>
      </c>
      <c r="BV489">
        <v>0.9</v>
      </c>
    </row>
    <row r="490" spans="1:74" x14ac:dyDescent="0.25">
      <c r="A490" t="s">
        <v>74</v>
      </c>
      <c r="B490" t="s">
        <v>75</v>
      </c>
      <c r="C490">
        <v>16</v>
      </c>
      <c r="D490">
        <v>16</v>
      </c>
      <c r="E490">
        <v>434</v>
      </c>
      <c r="F490" t="s">
        <v>206</v>
      </c>
      <c r="G490" t="s">
        <v>207</v>
      </c>
      <c r="H490">
        <v>2014</v>
      </c>
      <c r="I490" t="s">
        <v>78</v>
      </c>
      <c r="J490" t="s">
        <v>79</v>
      </c>
      <c r="K490" t="s">
        <v>80</v>
      </c>
      <c r="L490">
        <v>74.2</v>
      </c>
      <c r="M490" t="s">
        <v>147</v>
      </c>
      <c r="N490" t="s">
        <v>85</v>
      </c>
      <c r="O490" s="2"/>
      <c r="P490" s="2"/>
      <c r="Q490" s="2"/>
      <c r="R490" s="2"/>
      <c r="S490" s="7" t="s">
        <v>116</v>
      </c>
      <c r="T490">
        <v>9.3000000000000007</v>
      </c>
      <c r="U490">
        <v>2</v>
      </c>
      <c r="V490">
        <v>12.1</v>
      </c>
      <c r="W490">
        <v>2.2000000000000002</v>
      </c>
      <c r="AL490" t="s">
        <v>208</v>
      </c>
      <c r="AM490">
        <v>95.5</v>
      </c>
      <c r="AN490">
        <v>21</v>
      </c>
      <c r="AO490">
        <v>109</v>
      </c>
      <c r="AP490">
        <v>20.6</v>
      </c>
      <c r="AS490">
        <v>6</v>
      </c>
      <c r="AU490" t="s">
        <v>209</v>
      </c>
      <c r="AV490" t="s">
        <v>210</v>
      </c>
      <c r="AW490" s="7" t="s">
        <v>87</v>
      </c>
      <c r="AX490" t="s">
        <v>119</v>
      </c>
      <c r="AY490" t="s">
        <v>89</v>
      </c>
      <c r="AZ490" t="s">
        <v>90</v>
      </c>
      <c r="BA490" t="s">
        <v>802</v>
      </c>
      <c r="BB490" s="22" t="s">
        <v>390</v>
      </c>
      <c r="BC490" t="s">
        <v>391</v>
      </c>
      <c r="BD490" s="6" t="s">
        <v>213</v>
      </c>
      <c r="BE490" s="6">
        <v>0.71</v>
      </c>
      <c r="BF490" s="6" t="s">
        <v>213</v>
      </c>
      <c r="BG490" s="6">
        <v>3.7999999999999999E-2</v>
      </c>
      <c r="BH490" s="6" t="s">
        <v>213</v>
      </c>
      <c r="BI490" s="6">
        <v>0.74</v>
      </c>
      <c r="BJ490" s="6" t="s">
        <v>213</v>
      </c>
      <c r="BK490" s="6">
        <v>3.7999999999999999E-2</v>
      </c>
      <c r="BL490">
        <v>11</v>
      </c>
      <c r="BR490">
        <v>0</v>
      </c>
      <c r="BS490">
        <v>0.25</v>
      </c>
      <c r="BT490">
        <v>0.5</v>
      </c>
      <c r="BU490">
        <v>0.75</v>
      </c>
      <c r="BV490">
        <v>0.9</v>
      </c>
    </row>
    <row r="491" spans="1:74" x14ac:dyDescent="0.25">
      <c r="A491" t="s">
        <v>74</v>
      </c>
      <c r="B491" t="s">
        <v>75</v>
      </c>
      <c r="C491">
        <v>16</v>
      </c>
      <c r="D491">
        <v>16</v>
      </c>
      <c r="E491">
        <v>435</v>
      </c>
      <c r="F491" t="s">
        <v>206</v>
      </c>
      <c r="G491" t="s">
        <v>207</v>
      </c>
      <c r="H491">
        <v>2014</v>
      </c>
      <c r="I491" t="s">
        <v>78</v>
      </c>
      <c r="J491" t="s">
        <v>79</v>
      </c>
      <c r="K491" t="s">
        <v>80</v>
      </c>
      <c r="L491">
        <v>74.2</v>
      </c>
      <c r="M491" t="s">
        <v>147</v>
      </c>
      <c r="N491" t="s">
        <v>85</v>
      </c>
      <c r="O491" s="2"/>
      <c r="P491" s="2"/>
      <c r="Q491" s="2"/>
      <c r="R491" s="2"/>
      <c r="S491" s="7" t="s">
        <v>116</v>
      </c>
      <c r="T491">
        <v>9.3000000000000007</v>
      </c>
      <c r="U491">
        <v>2</v>
      </c>
      <c r="V491">
        <v>12.1</v>
      </c>
      <c r="W491">
        <v>2.2000000000000002</v>
      </c>
      <c r="AL491" t="s">
        <v>208</v>
      </c>
      <c r="AM491">
        <v>95.5</v>
      </c>
      <c r="AN491">
        <v>21</v>
      </c>
      <c r="AO491">
        <v>109</v>
      </c>
      <c r="AP491">
        <v>20.6</v>
      </c>
      <c r="AS491">
        <v>6</v>
      </c>
      <c r="AU491" t="s">
        <v>209</v>
      </c>
      <c r="AV491" t="s">
        <v>210</v>
      </c>
      <c r="AW491" s="7" t="s">
        <v>87</v>
      </c>
      <c r="AX491" t="s">
        <v>119</v>
      </c>
      <c r="AY491" t="s">
        <v>89</v>
      </c>
      <c r="AZ491" t="s">
        <v>90</v>
      </c>
      <c r="BA491" t="s">
        <v>802</v>
      </c>
      <c r="BB491" s="22" t="s">
        <v>392</v>
      </c>
      <c r="BC491" t="s">
        <v>393</v>
      </c>
      <c r="BD491" s="6" t="s">
        <v>213</v>
      </c>
      <c r="BE491" s="6">
        <v>0.7</v>
      </c>
      <c r="BF491" s="6" t="s">
        <v>213</v>
      </c>
      <c r="BG491" s="6">
        <v>3.1E-2</v>
      </c>
      <c r="BH491" s="6" t="s">
        <v>213</v>
      </c>
      <c r="BI491" s="6">
        <v>0.73</v>
      </c>
      <c r="BJ491" s="6" t="s">
        <v>213</v>
      </c>
      <c r="BK491" s="6">
        <v>2.9000000000000001E-2</v>
      </c>
      <c r="BL491">
        <v>11</v>
      </c>
      <c r="BR491">
        <v>0</v>
      </c>
      <c r="BS491">
        <v>0.25</v>
      </c>
      <c r="BT491">
        <v>0.5</v>
      </c>
      <c r="BU491">
        <v>0.75</v>
      </c>
      <c r="BV491">
        <v>0.9</v>
      </c>
    </row>
    <row r="492" spans="1:74" x14ac:dyDescent="0.25">
      <c r="A492" t="s">
        <v>74</v>
      </c>
      <c r="B492" t="s">
        <v>75</v>
      </c>
      <c r="C492">
        <v>17</v>
      </c>
      <c r="D492">
        <v>17</v>
      </c>
      <c r="E492">
        <v>440</v>
      </c>
      <c r="F492" t="s">
        <v>321</v>
      </c>
      <c r="G492" t="s">
        <v>322</v>
      </c>
      <c r="H492">
        <v>2017</v>
      </c>
      <c r="I492" t="s">
        <v>78</v>
      </c>
      <c r="J492" t="s">
        <v>79</v>
      </c>
      <c r="K492" t="s">
        <v>80</v>
      </c>
      <c r="L492">
        <v>71.099999999999994</v>
      </c>
      <c r="M492" t="s">
        <v>147</v>
      </c>
      <c r="N492" t="s">
        <v>85</v>
      </c>
      <c r="O492" s="2"/>
      <c r="P492" s="2"/>
      <c r="Q492" s="2"/>
      <c r="R492" s="2"/>
      <c r="S492" t="s">
        <v>82</v>
      </c>
      <c r="T492" t="s">
        <v>85</v>
      </c>
      <c r="V492" t="s">
        <v>85</v>
      </c>
      <c r="AS492">
        <v>20</v>
      </c>
      <c r="AU492" t="s">
        <v>323</v>
      </c>
      <c r="AV492" t="s">
        <v>324</v>
      </c>
      <c r="AW492" s="20"/>
      <c r="AX492" t="s">
        <v>88</v>
      </c>
      <c r="AY492" t="s">
        <v>89</v>
      </c>
      <c r="AZ492" t="s">
        <v>90</v>
      </c>
      <c r="BA492" t="s">
        <v>802</v>
      </c>
      <c r="BB492" t="s">
        <v>91</v>
      </c>
      <c r="BC492" t="s">
        <v>184</v>
      </c>
      <c r="BD492">
        <v>61.4</v>
      </c>
      <c r="BE492">
        <v>61.4</v>
      </c>
      <c r="BF492">
        <v>0.8</v>
      </c>
      <c r="BG492">
        <v>0.8</v>
      </c>
      <c r="BH492">
        <v>58.2</v>
      </c>
      <c r="BI492">
        <v>58.2</v>
      </c>
      <c r="BJ492">
        <v>0.9</v>
      </c>
      <c r="BK492">
        <v>0.9</v>
      </c>
      <c r="BL492">
        <v>23</v>
      </c>
      <c r="BO492" t="s">
        <v>763</v>
      </c>
      <c r="BR492">
        <v>0</v>
      </c>
      <c r="BS492">
        <v>0.25</v>
      </c>
      <c r="BT492">
        <v>0.5</v>
      </c>
      <c r="BU492">
        <v>0.75</v>
      </c>
      <c r="BV492">
        <v>0.9</v>
      </c>
    </row>
    <row r="493" spans="1:74" x14ac:dyDescent="0.25">
      <c r="A493" t="s">
        <v>74</v>
      </c>
      <c r="B493" t="s">
        <v>75</v>
      </c>
      <c r="C493">
        <v>17</v>
      </c>
      <c r="D493">
        <v>17</v>
      </c>
      <c r="E493">
        <v>457</v>
      </c>
      <c r="F493" t="s">
        <v>321</v>
      </c>
      <c r="G493" t="s">
        <v>322</v>
      </c>
      <c r="H493">
        <v>2017</v>
      </c>
      <c r="I493" t="s">
        <v>78</v>
      </c>
      <c r="J493" t="s">
        <v>79</v>
      </c>
      <c r="K493" t="s">
        <v>80</v>
      </c>
      <c r="L493">
        <v>71.099999999999994</v>
      </c>
      <c r="M493" t="s">
        <v>147</v>
      </c>
      <c r="N493" t="s">
        <v>85</v>
      </c>
      <c r="O493" s="2"/>
      <c r="P493" s="2"/>
      <c r="Q493" s="2"/>
      <c r="R493" s="2"/>
      <c r="S493" t="s">
        <v>82</v>
      </c>
      <c r="T493" t="s">
        <v>85</v>
      </c>
      <c r="V493" t="s">
        <v>85</v>
      </c>
      <c r="AS493">
        <v>20</v>
      </c>
      <c r="AU493" t="s">
        <v>323</v>
      </c>
      <c r="AV493" t="s">
        <v>324</v>
      </c>
      <c r="AW493" s="20"/>
      <c r="AX493" t="s">
        <v>88</v>
      </c>
      <c r="AY493" t="s">
        <v>89</v>
      </c>
      <c r="AZ493" t="s">
        <v>90</v>
      </c>
      <c r="BA493" t="s">
        <v>802</v>
      </c>
      <c r="BB493" t="s">
        <v>389</v>
      </c>
      <c r="BC493" t="s">
        <v>122</v>
      </c>
      <c r="BD493">
        <v>1.18</v>
      </c>
      <c r="BE493">
        <v>1.18</v>
      </c>
      <c r="BF493">
        <v>0.22</v>
      </c>
      <c r="BG493">
        <v>0.22</v>
      </c>
      <c r="BH493">
        <v>1.23</v>
      </c>
      <c r="BI493">
        <v>1.23</v>
      </c>
      <c r="BJ493">
        <v>0.21</v>
      </c>
      <c r="BK493">
        <v>0.21</v>
      </c>
      <c r="BL493">
        <v>23</v>
      </c>
      <c r="BO493" t="s">
        <v>763</v>
      </c>
      <c r="BR493">
        <v>0</v>
      </c>
      <c r="BS493">
        <v>0.25</v>
      </c>
      <c r="BT493">
        <v>0.5</v>
      </c>
      <c r="BU493">
        <v>0.75</v>
      </c>
      <c r="BV493">
        <v>0.9</v>
      </c>
    </row>
    <row r="494" spans="1:74" x14ac:dyDescent="0.25">
      <c r="A494" t="s">
        <v>74</v>
      </c>
      <c r="B494" t="s">
        <v>75</v>
      </c>
      <c r="C494">
        <v>17</v>
      </c>
      <c r="D494">
        <v>17</v>
      </c>
      <c r="E494">
        <v>458</v>
      </c>
      <c r="F494" t="s">
        <v>321</v>
      </c>
      <c r="G494" t="s">
        <v>322</v>
      </c>
      <c r="H494">
        <v>2017</v>
      </c>
      <c r="I494" t="s">
        <v>78</v>
      </c>
      <c r="J494" t="s">
        <v>79</v>
      </c>
      <c r="K494" t="s">
        <v>80</v>
      </c>
      <c r="L494">
        <v>71.099999999999994</v>
      </c>
      <c r="M494" t="s">
        <v>147</v>
      </c>
      <c r="N494" t="s">
        <v>85</v>
      </c>
      <c r="O494" s="2"/>
      <c r="P494" s="2"/>
      <c r="Q494" s="2"/>
      <c r="R494" s="2"/>
      <c r="S494" t="s">
        <v>82</v>
      </c>
      <c r="T494" t="s">
        <v>85</v>
      </c>
      <c r="V494" t="s">
        <v>85</v>
      </c>
      <c r="AS494">
        <v>20</v>
      </c>
      <c r="AU494" t="s">
        <v>323</v>
      </c>
      <c r="AV494" t="s">
        <v>324</v>
      </c>
      <c r="AW494" s="20"/>
      <c r="AX494" t="s">
        <v>88</v>
      </c>
      <c r="AY494" t="s">
        <v>89</v>
      </c>
      <c r="AZ494" t="s">
        <v>90</v>
      </c>
      <c r="BA494" t="s">
        <v>802</v>
      </c>
      <c r="BB494" t="s">
        <v>318</v>
      </c>
      <c r="BC494" t="s">
        <v>312</v>
      </c>
      <c r="BD494">
        <v>0.95</v>
      </c>
      <c r="BE494">
        <v>0.95</v>
      </c>
      <c r="BF494">
        <v>0.09</v>
      </c>
      <c r="BG494">
        <v>0.09</v>
      </c>
      <c r="BH494">
        <v>0.99</v>
      </c>
      <c r="BI494">
        <v>0.99</v>
      </c>
      <c r="BJ494">
        <v>0.1</v>
      </c>
      <c r="BK494">
        <v>0.1</v>
      </c>
      <c r="BL494">
        <v>23</v>
      </c>
      <c r="BO494" t="s">
        <v>763</v>
      </c>
      <c r="BR494">
        <v>0</v>
      </c>
      <c r="BS494">
        <v>0.25</v>
      </c>
      <c r="BT494">
        <v>0.5</v>
      </c>
      <c r="BU494">
        <v>0.75</v>
      </c>
      <c r="BV494">
        <v>0.9</v>
      </c>
    </row>
    <row r="495" spans="1:74" x14ac:dyDescent="0.25">
      <c r="A495" t="s">
        <v>74</v>
      </c>
      <c r="B495" t="s">
        <v>75</v>
      </c>
      <c r="C495">
        <v>18</v>
      </c>
      <c r="D495">
        <v>18</v>
      </c>
      <c r="E495">
        <v>462</v>
      </c>
      <c r="F495" t="s">
        <v>250</v>
      </c>
      <c r="G495" t="s">
        <v>146</v>
      </c>
      <c r="H495">
        <v>2016</v>
      </c>
      <c r="I495" t="s">
        <v>78</v>
      </c>
      <c r="J495" t="s">
        <v>79</v>
      </c>
      <c r="K495" t="s">
        <v>80</v>
      </c>
      <c r="L495">
        <v>67.5</v>
      </c>
      <c r="M495" t="s">
        <v>134</v>
      </c>
      <c r="N495" s="2" t="s">
        <v>85</v>
      </c>
      <c r="O495" s="2"/>
      <c r="P495" s="2"/>
      <c r="Q495" s="2"/>
      <c r="R495" s="2"/>
      <c r="S495" t="s">
        <v>116</v>
      </c>
      <c r="T495">
        <v>9.4</v>
      </c>
      <c r="U495">
        <v>2.2000000000000002</v>
      </c>
      <c r="V495">
        <v>17.5</v>
      </c>
      <c r="W495">
        <v>2</v>
      </c>
      <c r="AH495">
        <v>2576.0300000000002</v>
      </c>
      <c r="AI495">
        <v>623.66999999999996</v>
      </c>
      <c r="AJ495">
        <v>2445.98</v>
      </c>
      <c r="AK495">
        <v>553.5</v>
      </c>
      <c r="AL495" t="s">
        <v>251</v>
      </c>
      <c r="AS495" s="5">
        <v>408.6</v>
      </c>
      <c r="AT495" s="5">
        <v>234.5</v>
      </c>
      <c r="AV495" t="s">
        <v>118</v>
      </c>
      <c r="AW495" t="s">
        <v>105</v>
      </c>
      <c r="AX495" t="s">
        <v>119</v>
      </c>
      <c r="AY495" t="s">
        <v>120</v>
      </c>
      <c r="AZ495" t="s">
        <v>90</v>
      </c>
      <c r="BA495" t="s">
        <v>802</v>
      </c>
      <c r="BB495" t="s">
        <v>197</v>
      </c>
      <c r="BC495" t="s">
        <v>122</v>
      </c>
      <c r="BD495" s="5">
        <v>132.28</v>
      </c>
      <c r="BE495">
        <f>Tabel1345[[#This Row],[dependent_variable_value_pre_RAW]]/100</f>
        <v>1.3228</v>
      </c>
      <c r="BF495" s="5">
        <v>10.69</v>
      </c>
      <c r="BG495">
        <f>Tabel1345[[#This Row],[dependent_variable_value_pre_SD_RAW]]/100</f>
        <v>0.1069</v>
      </c>
      <c r="BH495" s="5">
        <v>135.96</v>
      </c>
      <c r="BI495">
        <f>Tabel1345[[#This Row],[dependent_variable_value_post_RAW]]/100</f>
        <v>1.3596000000000001</v>
      </c>
      <c r="BJ495" s="5">
        <v>12.61</v>
      </c>
      <c r="BK495">
        <f>Tabel1345[[#This Row],[dependent_variable_value_post_SD_RAW]]/100</f>
        <v>0.12609999999999999</v>
      </c>
      <c r="BL495">
        <v>10</v>
      </c>
      <c r="BR495">
        <v>0</v>
      </c>
      <c r="BS495">
        <v>0.25</v>
      </c>
      <c r="BT495">
        <v>0.5</v>
      </c>
      <c r="BU495">
        <v>0.75</v>
      </c>
      <c r="BV495">
        <v>0.9</v>
      </c>
    </row>
    <row r="496" spans="1:74" x14ac:dyDescent="0.25">
      <c r="A496" t="s">
        <v>74</v>
      </c>
      <c r="B496" t="s">
        <v>75</v>
      </c>
      <c r="C496">
        <v>18</v>
      </c>
      <c r="D496">
        <v>18</v>
      </c>
      <c r="E496">
        <v>463</v>
      </c>
      <c r="F496" t="s">
        <v>250</v>
      </c>
      <c r="G496" t="s">
        <v>146</v>
      </c>
      <c r="H496">
        <v>2016</v>
      </c>
      <c r="I496" t="s">
        <v>78</v>
      </c>
      <c r="J496" t="s">
        <v>79</v>
      </c>
      <c r="K496" t="s">
        <v>80</v>
      </c>
      <c r="L496">
        <v>67.5</v>
      </c>
      <c r="M496" t="s">
        <v>134</v>
      </c>
      <c r="N496" s="2" t="s">
        <v>85</v>
      </c>
      <c r="O496" s="2"/>
      <c r="P496" s="2"/>
      <c r="Q496" s="2"/>
      <c r="R496" s="2"/>
      <c r="S496" t="s">
        <v>116</v>
      </c>
      <c r="T496">
        <v>9.4</v>
      </c>
      <c r="U496">
        <v>2.2000000000000002</v>
      </c>
      <c r="V496">
        <v>17.5</v>
      </c>
      <c r="W496">
        <v>2</v>
      </c>
      <c r="AH496">
        <v>2576.0300000000002</v>
      </c>
      <c r="AI496">
        <v>623.66999999999996</v>
      </c>
      <c r="AJ496">
        <v>2445.98</v>
      </c>
      <c r="AK496">
        <v>553.5</v>
      </c>
      <c r="AL496" t="s">
        <v>251</v>
      </c>
      <c r="AS496" s="5">
        <v>408.6</v>
      </c>
      <c r="AT496" s="5">
        <v>234.5</v>
      </c>
      <c r="AV496" t="s">
        <v>118</v>
      </c>
      <c r="AW496" t="s">
        <v>105</v>
      </c>
      <c r="AX496" t="s">
        <v>119</v>
      </c>
      <c r="AY496" t="s">
        <v>120</v>
      </c>
      <c r="AZ496" t="s">
        <v>90</v>
      </c>
      <c r="BA496" t="s">
        <v>802</v>
      </c>
      <c r="BB496" t="s">
        <v>320</v>
      </c>
      <c r="BC496" t="s">
        <v>312</v>
      </c>
      <c r="BD496">
        <v>1.1100000000000001</v>
      </c>
      <c r="BE496">
        <v>1.1100000000000001</v>
      </c>
      <c r="BF496">
        <v>0.08</v>
      </c>
      <c r="BG496">
        <v>0.08</v>
      </c>
      <c r="BH496">
        <v>1.06</v>
      </c>
      <c r="BI496">
        <v>1.06</v>
      </c>
      <c r="BJ496">
        <v>0.12</v>
      </c>
      <c r="BK496">
        <v>0.12</v>
      </c>
      <c r="BL496">
        <v>10</v>
      </c>
      <c r="BR496">
        <v>0</v>
      </c>
      <c r="BS496">
        <v>0.25</v>
      </c>
      <c r="BT496">
        <v>0.5</v>
      </c>
      <c r="BU496">
        <v>0.75</v>
      </c>
      <c r="BV496">
        <v>0.9</v>
      </c>
    </row>
    <row r="497" spans="1:74" x14ac:dyDescent="0.25">
      <c r="A497" t="s">
        <v>74</v>
      </c>
      <c r="B497" t="s">
        <v>75</v>
      </c>
      <c r="C497">
        <v>18</v>
      </c>
      <c r="D497">
        <v>18</v>
      </c>
      <c r="E497">
        <v>467</v>
      </c>
      <c r="F497" t="s">
        <v>250</v>
      </c>
      <c r="G497" t="s">
        <v>146</v>
      </c>
      <c r="H497">
        <v>2016</v>
      </c>
      <c r="I497" t="s">
        <v>78</v>
      </c>
      <c r="J497" t="s">
        <v>79</v>
      </c>
      <c r="K497" t="s">
        <v>80</v>
      </c>
      <c r="L497">
        <v>71.400000000000006</v>
      </c>
      <c r="M497" t="s">
        <v>253</v>
      </c>
      <c r="N497" s="2" t="s">
        <v>85</v>
      </c>
      <c r="O497" s="2"/>
      <c r="P497" s="2"/>
      <c r="Q497" s="2"/>
      <c r="R497" s="2"/>
      <c r="S497" t="s">
        <v>116</v>
      </c>
      <c r="T497">
        <v>7.4</v>
      </c>
      <c r="U497">
        <v>1.3</v>
      </c>
      <c r="V497">
        <v>19.2</v>
      </c>
      <c r="W497">
        <v>1.1000000000000001</v>
      </c>
      <c r="AH497">
        <v>2402.67</v>
      </c>
      <c r="AI497">
        <v>1026.75</v>
      </c>
      <c r="AJ497">
        <v>2293.98</v>
      </c>
      <c r="AK497">
        <v>885.63</v>
      </c>
      <c r="AL497" t="s">
        <v>251</v>
      </c>
      <c r="AS497" s="5">
        <v>122.3</v>
      </c>
      <c r="AT497" s="5">
        <v>133.19999999999999</v>
      </c>
      <c r="AV497" t="s">
        <v>118</v>
      </c>
      <c r="AW497" t="s">
        <v>105</v>
      </c>
      <c r="AX497" t="s">
        <v>119</v>
      </c>
      <c r="AY497" t="s">
        <v>120</v>
      </c>
      <c r="AZ497" t="s">
        <v>90</v>
      </c>
      <c r="BA497" t="s">
        <v>802</v>
      </c>
      <c r="BB497" t="s">
        <v>197</v>
      </c>
      <c r="BC497" t="s">
        <v>122</v>
      </c>
      <c r="BD497" s="5">
        <v>123.27</v>
      </c>
      <c r="BE497">
        <f>Tabel1345[[#This Row],[dependent_variable_value_pre_RAW]]/100</f>
        <v>1.2326999999999999</v>
      </c>
      <c r="BF497" s="5">
        <v>14.93</v>
      </c>
      <c r="BG497">
        <f>Tabel1345[[#This Row],[dependent_variable_value_pre_SD_RAW]]/100</f>
        <v>0.14929999999999999</v>
      </c>
      <c r="BH497" s="5">
        <v>130.74</v>
      </c>
      <c r="BI497">
        <f>Tabel1345[[#This Row],[dependent_variable_value_post_RAW]]/100</f>
        <v>1.3074000000000001</v>
      </c>
      <c r="BJ497" s="5">
        <v>20.41</v>
      </c>
      <c r="BK497">
        <f>Tabel1345[[#This Row],[dependent_variable_value_post_SD_RAW]]/100</f>
        <v>0.2041</v>
      </c>
      <c r="BL497">
        <v>10</v>
      </c>
      <c r="BR497">
        <v>0</v>
      </c>
      <c r="BS497">
        <v>0.25</v>
      </c>
      <c r="BT497">
        <v>0.5</v>
      </c>
      <c r="BU497">
        <v>0.75</v>
      </c>
      <c r="BV497">
        <v>0.9</v>
      </c>
    </row>
    <row r="498" spans="1:74" x14ac:dyDescent="0.25">
      <c r="A498" t="s">
        <v>74</v>
      </c>
      <c r="B498" t="s">
        <v>75</v>
      </c>
      <c r="C498">
        <v>18</v>
      </c>
      <c r="D498">
        <v>18</v>
      </c>
      <c r="E498">
        <v>468</v>
      </c>
      <c r="F498" t="s">
        <v>250</v>
      </c>
      <c r="G498" t="s">
        <v>146</v>
      </c>
      <c r="H498">
        <v>2016</v>
      </c>
      <c r="I498" t="s">
        <v>78</v>
      </c>
      <c r="J498" t="s">
        <v>79</v>
      </c>
      <c r="K498" t="s">
        <v>80</v>
      </c>
      <c r="L498">
        <v>71.400000000000006</v>
      </c>
      <c r="M498" t="s">
        <v>253</v>
      </c>
      <c r="N498" s="2" t="s">
        <v>85</v>
      </c>
      <c r="O498" s="2"/>
      <c r="P498" s="2"/>
      <c r="Q498" s="2"/>
      <c r="R498" s="2"/>
      <c r="S498" t="s">
        <v>116</v>
      </c>
      <c r="T498">
        <v>7.4</v>
      </c>
      <c r="U498">
        <v>1.3</v>
      </c>
      <c r="V498">
        <v>19.2</v>
      </c>
      <c r="W498">
        <v>1.1000000000000001</v>
      </c>
      <c r="AH498">
        <v>2402.67</v>
      </c>
      <c r="AI498">
        <v>1026.75</v>
      </c>
      <c r="AJ498">
        <v>2293.98</v>
      </c>
      <c r="AK498">
        <v>885.63</v>
      </c>
      <c r="AL498" t="s">
        <v>251</v>
      </c>
      <c r="AS498" s="5">
        <v>122.3</v>
      </c>
      <c r="AT498" s="5">
        <v>133.19999999999999</v>
      </c>
      <c r="AV498" t="s">
        <v>118</v>
      </c>
      <c r="AW498" t="s">
        <v>105</v>
      </c>
      <c r="AX498" t="s">
        <v>119</v>
      </c>
      <c r="AY498" t="s">
        <v>120</v>
      </c>
      <c r="AZ498" t="s">
        <v>90</v>
      </c>
      <c r="BA498" t="s">
        <v>802</v>
      </c>
      <c r="BB498" t="s">
        <v>320</v>
      </c>
      <c r="BC498" t="s">
        <v>312</v>
      </c>
      <c r="BD498">
        <v>1.1000000000000001</v>
      </c>
      <c r="BE498">
        <v>1.1000000000000001</v>
      </c>
      <c r="BF498">
        <v>0.12</v>
      </c>
      <c r="BG498">
        <v>0.12</v>
      </c>
      <c r="BH498">
        <v>1.06</v>
      </c>
      <c r="BI498">
        <v>1.06</v>
      </c>
      <c r="BJ498">
        <v>0.06</v>
      </c>
      <c r="BK498">
        <v>0.06</v>
      </c>
      <c r="BL498">
        <v>10</v>
      </c>
      <c r="BR498">
        <v>0</v>
      </c>
      <c r="BS498">
        <v>0.25</v>
      </c>
      <c r="BT498">
        <v>0.5</v>
      </c>
      <c r="BU498">
        <v>0.75</v>
      </c>
      <c r="BV498">
        <v>0.9</v>
      </c>
    </row>
    <row r="499" spans="1:74" x14ac:dyDescent="0.25">
      <c r="A499" t="s">
        <v>74</v>
      </c>
      <c r="B499" t="s">
        <v>75</v>
      </c>
      <c r="C499">
        <v>19</v>
      </c>
      <c r="D499">
        <v>19</v>
      </c>
      <c r="E499">
        <v>469</v>
      </c>
      <c r="F499" t="s">
        <v>145</v>
      </c>
      <c r="G499" t="s">
        <v>146</v>
      </c>
      <c r="H499">
        <v>2019</v>
      </c>
      <c r="I499" t="s">
        <v>78</v>
      </c>
      <c r="J499" t="s">
        <v>79</v>
      </c>
      <c r="K499" t="s">
        <v>80</v>
      </c>
      <c r="L499">
        <v>71</v>
      </c>
      <c r="M499" t="s">
        <v>147</v>
      </c>
      <c r="N499" s="2">
        <v>60</v>
      </c>
      <c r="O499" s="2"/>
      <c r="P499" s="2"/>
      <c r="Q499" s="2"/>
      <c r="R499" s="2"/>
      <c r="S499" s="7" t="s">
        <v>116</v>
      </c>
      <c r="T499">
        <v>8.42</v>
      </c>
      <c r="U499">
        <v>2.42</v>
      </c>
      <c r="V499">
        <v>19.579999999999998</v>
      </c>
      <c r="W499">
        <v>9</v>
      </c>
      <c r="AH499">
        <v>422.08</v>
      </c>
      <c r="AI499">
        <v>133.16999999999999</v>
      </c>
      <c r="AJ499">
        <v>354.83</v>
      </c>
      <c r="AK499">
        <v>116.33</v>
      </c>
      <c r="AL499" t="s">
        <v>148</v>
      </c>
      <c r="AS499">
        <v>4.47</v>
      </c>
      <c r="AT499">
        <v>3.99</v>
      </c>
      <c r="AU499" t="s">
        <v>85</v>
      </c>
      <c r="AV499" t="s">
        <v>118</v>
      </c>
      <c r="AW499" t="s">
        <v>105</v>
      </c>
      <c r="AX499" t="s">
        <v>119</v>
      </c>
      <c r="AY499" t="s">
        <v>120</v>
      </c>
      <c r="AZ499" t="s">
        <v>90</v>
      </c>
      <c r="BA499" t="s">
        <v>802</v>
      </c>
      <c r="BB499" t="s">
        <v>91</v>
      </c>
      <c r="BC499" t="s">
        <v>92</v>
      </c>
      <c r="BD499">
        <v>114</v>
      </c>
      <c r="BE499">
        <v>114</v>
      </c>
      <c r="BF499">
        <v>6</v>
      </c>
      <c r="BG499">
        <v>6</v>
      </c>
      <c r="BH499">
        <v>114</v>
      </c>
      <c r="BI499">
        <v>114</v>
      </c>
      <c r="BJ499">
        <v>7</v>
      </c>
      <c r="BK499">
        <v>7</v>
      </c>
      <c r="BL499">
        <v>12</v>
      </c>
      <c r="BR499">
        <v>0</v>
      </c>
      <c r="BS499">
        <v>0.25</v>
      </c>
      <c r="BT499">
        <v>0.5</v>
      </c>
      <c r="BU499">
        <v>0.75</v>
      </c>
      <c r="BV499">
        <v>0.9</v>
      </c>
    </row>
    <row r="500" spans="1:74" x14ac:dyDescent="0.25">
      <c r="A500" t="s">
        <v>74</v>
      </c>
      <c r="B500" t="s">
        <v>75</v>
      </c>
      <c r="C500">
        <v>19</v>
      </c>
      <c r="D500">
        <v>19</v>
      </c>
      <c r="E500">
        <v>476</v>
      </c>
      <c r="F500" t="s">
        <v>145</v>
      </c>
      <c r="G500" t="s">
        <v>146</v>
      </c>
      <c r="H500">
        <v>2019</v>
      </c>
      <c r="I500" t="s">
        <v>78</v>
      </c>
      <c r="J500" t="s">
        <v>79</v>
      </c>
      <c r="K500" t="s">
        <v>80</v>
      </c>
      <c r="L500">
        <v>71</v>
      </c>
      <c r="M500" t="s">
        <v>147</v>
      </c>
      <c r="N500" s="2">
        <v>60</v>
      </c>
      <c r="O500" s="2"/>
      <c r="P500" s="2"/>
      <c r="Q500" s="2"/>
      <c r="R500" s="2"/>
      <c r="S500" s="7" t="s">
        <v>116</v>
      </c>
      <c r="T500">
        <v>8.42</v>
      </c>
      <c r="U500">
        <v>2.42</v>
      </c>
      <c r="V500">
        <v>19.579999999999998</v>
      </c>
      <c r="W500">
        <v>9</v>
      </c>
      <c r="AH500">
        <v>422.08</v>
      </c>
      <c r="AI500">
        <v>133.16999999999999</v>
      </c>
      <c r="AJ500">
        <v>354.83</v>
      </c>
      <c r="AK500">
        <v>116.33</v>
      </c>
      <c r="AL500" t="s">
        <v>148</v>
      </c>
      <c r="AS500">
        <v>4.47</v>
      </c>
      <c r="AT500">
        <v>3.99</v>
      </c>
      <c r="AU500" t="s">
        <v>85</v>
      </c>
      <c r="AV500" t="s">
        <v>118</v>
      </c>
      <c r="AW500" t="s">
        <v>105</v>
      </c>
      <c r="AX500" t="s">
        <v>119</v>
      </c>
      <c r="AY500" t="s">
        <v>120</v>
      </c>
      <c r="AZ500" t="s">
        <v>90</v>
      </c>
      <c r="BA500" t="s">
        <v>802</v>
      </c>
      <c r="BB500" s="22" t="s">
        <v>197</v>
      </c>
      <c r="BC500" t="s">
        <v>122</v>
      </c>
      <c r="BD500" s="5">
        <v>125.1</v>
      </c>
      <c r="BE500">
        <f>Tabel1345[[#This Row],[dependent_variable_value_pre_RAW]]/100</f>
        <v>1.2509999999999999</v>
      </c>
      <c r="BF500" s="5">
        <v>7.02</v>
      </c>
      <c r="BG500">
        <f>Tabel1345[[#This Row],[dependent_variable_value_pre_SD_RAW]]/100</f>
        <v>7.0199999999999999E-2</v>
      </c>
      <c r="BH500" s="5">
        <v>125.2</v>
      </c>
      <c r="BI500">
        <f>Tabel1345[[#This Row],[dependent_variable_value_post_RAW]]/100</f>
        <v>1.252</v>
      </c>
      <c r="BJ500" s="5">
        <v>8.3699999999999992</v>
      </c>
      <c r="BK500">
        <f>Tabel1345[[#This Row],[dependent_variable_value_post_SD_RAW]]/100</f>
        <v>8.3699999999999997E-2</v>
      </c>
      <c r="BL500">
        <v>12</v>
      </c>
      <c r="BR500">
        <v>0</v>
      </c>
      <c r="BS500">
        <v>0.25</v>
      </c>
      <c r="BT500">
        <v>0.5</v>
      </c>
      <c r="BU500">
        <v>0.75</v>
      </c>
      <c r="BV500">
        <v>0.9</v>
      </c>
    </row>
    <row r="501" spans="1:74" x14ac:dyDescent="0.25">
      <c r="A501" t="s">
        <v>74</v>
      </c>
      <c r="B501" t="s">
        <v>75</v>
      </c>
      <c r="C501">
        <v>19</v>
      </c>
      <c r="D501">
        <v>19</v>
      </c>
      <c r="E501">
        <v>478</v>
      </c>
      <c r="F501" t="s">
        <v>145</v>
      </c>
      <c r="G501" t="s">
        <v>146</v>
      </c>
      <c r="H501">
        <v>2019</v>
      </c>
      <c r="I501" t="s">
        <v>78</v>
      </c>
      <c r="J501" t="s">
        <v>79</v>
      </c>
      <c r="K501" t="s">
        <v>80</v>
      </c>
      <c r="L501">
        <v>71</v>
      </c>
      <c r="M501" t="s">
        <v>147</v>
      </c>
      <c r="N501" s="2">
        <v>60</v>
      </c>
      <c r="O501" s="2"/>
      <c r="P501" s="2"/>
      <c r="Q501" s="2"/>
      <c r="R501" s="2"/>
      <c r="S501" s="7" t="s">
        <v>116</v>
      </c>
      <c r="T501">
        <v>8.42</v>
      </c>
      <c r="U501">
        <v>2.42</v>
      </c>
      <c r="V501">
        <v>19.579999999999998</v>
      </c>
      <c r="W501">
        <v>9</v>
      </c>
      <c r="AH501">
        <v>422.08</v>
      </c>
      <c r="AI501">
        <v>133.16999999999999</v>
      </c>
      <c r="AJ501">
        <v>354.83</v>
      </c>
      <c r="AK501">
        <v>116.33</v>
      </c>
      <c r="AL501" t="s">
        <v>148</v>
      </c>
      <c r="AS501">
        <v>4.47</v>
      </c>
      <c r="AT501">
        <v>3.99</v>
      </c>
      <c r="AU501" t="s">
        <v>85</v>
      </c>
      <c r="AV501" t="s">
        <v>118</v>
      </c>
      <c r="AW501" t="s">
        <v>105</v>
      </c>
      <c r="AX501" t="s">
        <v>119</v>
      </c>
      <c r="AY501" t="s">
        <v>120</v>
      </c>
      <c r="AZ501" t="s">
        <v>90</v>
      </c>
      <c r="BA501" t="s">
        <v>802</v>
      </c>
      <c r="BB501" s="22" t="s">
        <v>344</v>
      </c>
      <c r="BC501" t="s">
        <v>247</v>
      </c>
      <c r="BD501">
        <v>672</v>
      </c>
      <c r="BE501">
        <f>Tabel1345[[#This Row],[dependent_variable_value_pre_RAW]]/1000</f>
        <v>0.67200000000000004</v>
      </c>
      <c r="BF501">
        <v>38.32</v>
      </c>
      <c r="BG501">
        <f>Tabel1345[[#This Row],[dependent_variable_value_pre_SD_RAW]]/1000</f>
        <v>3.832E-2</v>
      </c>
      <c r="BH501">
        <v>670.7</v>
      </c>
      <c r="BI501">
        <f>Tabel1345[[#This Row],[dependent_variable_value_post_RAW]]/1000</f>
        <v>0.67070000000000007</v>
      </c>
      <c r="BJ501">
        <v>42.05</v>
      </c>
      <c r="BK501">
        <f>Tabel1345[[#This Row],[dependent_variable_value_post_SD_RAW]]/1000</f>
        <v>4.2049999999999997E-2</v>
      </c>
      <c r="BL501">
        <v>12</v>
      </c>
      <c r="BR501">
        <v>0</v>
      </c>
      <c r="BS501">
        <v>0.25</v>
      </c>
      <c r="BT501">
        <v>0.5</v>
      </c>
      <c r="BU501">
        <v>0.75</v>
      </c>
      <c r="BV501">
        <v>0.9</v>
      </c>
    </row>
    <row r="502" spans="1:74" x14ac:dyDescent="0.25">
      <c r="A502" t="s">
        <v>74</v>
      </c>
      <c r="B502" t="s">
        <v>75</v>
      </c>
      <c r="C502">
        <v>19</v>
      </c>
      <c r="D502">
        <v>19</v>
      </c>
      <c r="E502">
        <v>482</v>
      </c>
      <c r="F502" t="s">
        <v>145</v>
      </c>
      <c r="G502" t="s">
        <v>146</v>
      </c>
      <c r="H502">
        <v>2019</v>
      </c>
      <c r="I502" t="s">
        <v>78</v>
      </c>
      <c r="J502" t="s">
        <v>79</v>
      </c>
      <c r="K502" t="s">
        <v>80</v>
      </c>
      <c r="L502">
        <v>71</v>
      </c>
      <c r="M502" t="s">
        <v>147</v>
      </c>
      <c r="N502" s="2">
        <v>60</v>
      </c>
      <c r="O502" s="2"/>
      <c r="P502" s="2"/>
      <c r="Q502" s="2"/>
      <c r="R502" s="2"/>
      <c r="S502" s="7" t="s">
        <v>116</v>
      </c>
      <c r="T502">
        <v>8.42</v>
      </c>
      <c r="U502">
        <v>2.42</v>
      </c>
      <c r="V502">
        <v>19.579999999999998</v>
      </c>
      <c r="W502">
        <v>9</v>
      </c>
      <c r="AH502">
        <v>422.08</v>
      </c>
      <c r="AI502">
        <v>133.16999999999999</v>
      </c>
      <c r="AJ502">
        <v>354.83</v>
      </c>
      <c r="AK502">
        <v>116.33</v>
      </c>
      <c r="AL502" t="s">
        <v>148</v>
      </c>
      <c r="AS502">
        <v>4.47</v>
      </c>
      <c r="AT502">
        <v>3.99</v>
      </c>
      <c r="AU502" t="s">
        <v>85</v>
      </c>
      <c r="AV502" t="s">
        <v>118</v>
      </c>
      <c r="AW502" t="s">
        <v>105</v>
      </c>
      <c r="AX502" t="s">
        <v>119</v>
      </c>
      <c r="AY502" t="s">
        <v>120</v>
      </c>
      <c r="AZ502" t="s">
        <v>90</v>
      </c>
      <c r="BA502" t="s">
        <v>802</v>
      </c>
      <c r="BB502" s="22" t="s">
        <v>149</v>
      </c>
      <c r="BC502" t="s">
        <v>150</v>
      </c>
      <c r="BD502" s="5">
        <v>371.6</v>
      </c>
      <c r="BE502">
        <f>Tabel1345[[#This Row],[dependent_variable_value_pre_RAW]]/1000</f>
        <v>0.37160000000000004</v>
      </c>
      <c r="BF502" s="5">
        <v>25.28</v>
      </c>
      <c r="BG502">
        <f>Tabel1345[[#This Row],[dependent_variable_value_pre_SD_RAW]]/1000</f>
        <v>2.528E-2</v>
      </c>
      <c r="BH502" s="5">
        <v>372.6</v>
      </c>
      <c r="BI502">
        <f>Tabel1345[[#This Row],[dependent_variable_value_post_RAW]]/1000</f>
        <v>0.37260000000000004</v>
      </c>
      <c r="BJ502" s="5">
        <v>31.6</v>
      </c>
      <c r="BK502">
        <f>Tabel1345[[#This Row],[dependent_variable_value_post_SD_RAW]]/1000</f>
        <v>3.1600000000000003E-2</v>
      </c>
      <c r="BL502">
        <v>12</v>
      </c>
      <c r="BR502">
        <v>0</v>
      </c>
      <c r="BS502">
        <v>0.25</v>
      </c>
      <c r="BT502">
        <v>0.5</v>
      </c>
      <c r="BU502">
        <v>0.75</v>
      </c>
      <c r="BV502">
        <v>0.9</v>
      </c>
    </row>
    <row r="503" spans="1:74" x14ac:dyDescent="0.25">
      <c r="A503" t="s">
        <v>75</v>
      </c>
      <c r="B503" t="s">
        <v>74</v>
      </c>
      <c r="C503">
        <v>20</v>
      </c>
      <c r="D503">
        <v>19</v>
      </c>
      <c r="E503">
        <v>483</v>
      </c>
      <c r="F503" t="s">
        <v>242</v>
      </c>
      <c r="G503" t="s">
        <v>146</v>
      </c>
      <c r="H503">
        <v>2020</v>
      </c>
      <c r="I503" t="s">
        <v>78</v>
      </c>
      <c r="J503" t="s">
        <v>79</v>
      </c>
      <c r="K503" t="s">
        <v>80</v>
      </c>
      <c r="L503">
        <v>71</v>
      </c>
      <c r="M503" t="s">
        <v>243</v>
      </c>
      <c r="N503" s="2">
        <v>58.3</v>
      </c>
      <c r="O503" s="2"/>
      <c r="P503" s="2"/>
      <c r="Q503" s="2"/>
      <c r="R503" s="2"/>
      <c r="S503" s="7" t="s">
        <v>116</v>
      </c>
      <c r="T503">
        <v>8.42</v>
      </c>
      <c r="U503">
        <v>2.4300000000000002</v>
      </c>
      <c r="V503">
        <v>18</v>
      </c>
      <c r="W503">
        <v>1.91</v>
      </c>
      <c r="AH503">
        <v>422.12</v>
      </c>
      <c r="AI503">
        <v>133.13</v>
      </c>
      <c r="AJ503">
        <v>354.83</v>
      </c>
      <c r="AK503">
        <v>116.34</v>
      </c>
      <c r="AL503" t="s">
        <v>244</v>
      </c>
      <c r="AS503">
        <v>4.47</v>
      </c>
      <c r="AT503">
        <v>1.1499999999999999</v>
      </c>
      <c r="AU503" t="s">
        <v>245</v>
      </c>
      <c r="AV503" t="s">
        <v>118</v>
      </c>
      <c r="AW503" t="s">
        <v>105</v>
      </c>
      <c r="AX503" t="s">
        <v>119</v>
      </c>
      <c r="AY503" t="s">
        <v>120</v>
      </c>
      <c r="AZ503" t="s">
        <v>90</v>
      </c>
      <c r="BA503" t="s">
        <v>802</v>
      </c>
      <c r="BB503" s="22" t="s">
        <v>345</v>
      </c>
      <c r="BC503" t="s">
        <v>92</v>
      </c>
      <c r="BD503">
        <v>114</v>
      </c>
      <c r="BE503">
        <v>114</v>
      </c>
      <c r="BF503">
        <v>2</v>
      </c>
      <c r="BG503">
        <v>2</v>
      </c>
      <c r="BH503">
        <v>114</v>
      </c>
      <c r="BI503">
        <v>114</v>
      </c>
      <c r="BJ503">
        <v>2</v>
      </c>
      <c r="BK503">
        <v>2</v>
      </c>
      <c r="BL503">
        <v>12</v>
      </c>
      <c r="BR503">
        <v>0</v>
      </c>
      <c r="BS503">
        <v>0.25</v>
      </c>
      <c r="BT503">
        <v>0.5</v>
      </c>
      <c r="BU503">
        <v>0.75</v>
      </c>
      <c r="BV503">
        <v>0.9</v>
      </c>
    </row>
    <row r="504" spans="1:74" x14ac:dyDescent="0.25">
      <c r="A504" t="s">
        <v>75</v>
      </c>
      <c r="B504" t="s">
        <v>74</v>
      </c>
      <c r="C504">
        <v>20</v>
      </c>
      <c r="D504">
        <v>19</v>
      </c>
      <c r="E504">
        <v>484</v>
      </c>
      <c r="F504" t="s">
        <v>242</v>
      </c>
      <c r="G504" t="s">
        <v>146</v>
      </c>
      <c r="H504">
        <v>2020</v>
      </c>
      <c r="I504" t="s">
        <v>78</v>
      </c>
      <c r="J504" t="s">
        <v>79</v>
      </c>
      <c r="K504" t="s">
        <v>80</v>
      </c>
      <c r="L504">
        <v>71</v>
      </c>
      <c r="M504" t="s">
        <v>243</v>
      </c>
      <c r="N504" s="2">
        <v>58.3</v>
      </c>
      <c r="O504" s="2"/>
      <c r="P504" s="2"/>
      <c r="Q504" s="2"/>
      <c r="R504" s="2"/>
      <c r="S504" s="7" t="s">
        <v>116</v>
      </c>
      <c r="T504">
        <v>8.42</v>
      </c>
      <c r="U504">
        <v>2.4300000000000002</v>
      </c>
      <c r="V504">
        <v>18</v>
      </c>
      <c r="W504">
        <v>1.91</v>
      </c>
      <c r="AH504">
        <v>422.12</v>
      </c>
      <c r="AI504">
        <v>133.13</v>
      </c>
      <c r="AJ504">
        <v>354.83</v>
      </c>
      <c r="AK504">
        <v>116.34</v>
      </c>
      <c r="AL504" t="s">
        <v>244</v>
      </c>
      <c r="AS504">
        <v>4.47</v>
      </c>
      <c r="AT504">
        <v>1.1499999999999999</v>
      </c>
      <c r="AU504" t="s">
        <v>245</v>
      </c>
      <c r="AV504" t="s">
        <v>118</v>
      </c>
      <c r="AW504" t="s">
        <v>105</v>
      </c>
      <c r="AX504" t="s">
        <v>119</v>
      </c>
      <c r="AY504" t="s">
        <v>120</v>
      </c>
      <c r="AZ504" t="s">
        <v>90</v>
      </c>
      <c r="BA504" t="s">
        <v>802</v>
      </c>
      <c r="BB504" s="22" t="s">
        <v>346</v>
      </c>
      <c r="BC504" t="s">
        <v>347</v>
      </c>
      <c r="BD504">
        <v>0.67</v>
      </c>
      <c r="BE504">
        <v>0.67</v>
      </c>
      <c r="BF504">
        <v>0.04</v>
      </c>
      <c r="BG504">
        <v>0.04</v>
      </c>
      <c r="BH504">
        <v>0.67</v>
      </c>
      <c r="BI504">
        <v>0.67</v>
      </c>
      <c r="BJ504">
        <v>0.05</v>
      </c>
      <c r="BK504">
        <v>0.05</v>
      </c>
      <c r="BL504">
        <v>12</v>
      </c>
      <c r="BR504">
        <v>0</v>
      </c>
      <c r="BS504">
        <v>0.25</v>
      </c>
      <c r="BT504">
        <v>0.5</v>
      </c>
      <c r="BU504">
        <v>0.75</v>
      </c>
      <c r="BV504">
        <v>0.9</v>
      </c>
    </row>
    <row r="505" spans="1:74" x14ac:dyDescent="0.25">
      <c r="A505" t="s">
        <v>75</v>
      </c>
      <c r="B505" t="s">
        <v>74</v>
      </c>
      <c r="C505">
        <v>20</v>
      </c>
      <c r="D505">
        <v>19</v>
      </c>
      <c r="E505">
        <v>485</v>
      </c>
      <c r="F505" t="s">
        <v>242</v>
      </c>
      <c r="G505" t="s">
        <v>146</v>
      </c>
      <c r="H505">
        <v>2020</v>
      </c>
      <c r="I505" t="s">
        <v>78</v>
      </c>
      <c r="J505" t="s">
        <v>79</v>
      </c>
      <c r="K505" t="s">
        <v>80</v>
      </c>
      <c r="L505">
        <v>71</v>
      </c>
      <c r="M505" t="s">
        <v>243</v>
      </c>
      <c r="N505" s="2">
        <v>58.3</v>
      </c>
      <c r="O505" s="2"/>
      <c r="P505" s="2"/>
      <c r="Q505" s="2"/>
      <c r="R505" s="2"/>
      <c r="S505" s="7" t="s">
        <v>116</v>
      </c>
      <c r="T505">
        <v>8.42</v>
      </c>
      <c r="U505">
        <v>2.4300000000000002</v>
      </c>
      <c r="V505">
        <v>18</v>
      </c>
      <c r="W505">
        <v>1.91</v>
      </c>
      <c r="AH505">
        <v>422.12</v>
      </c>
      <c r="AI505">
        <v>133.13</v>
      </c>
      <c r="AJ505">
        <v>354.83</v>
      </c>
      <c r="AK505">
        <v>116.34</v>
      </c>
      <c r="AL505" t="s">
        <v>244</v>
      </c>
      <c r="AS505">
        <v>4.47</v>
      </c>
      <c r="AT505">
        <v>1.1499999999999999</v>
      </c>
      <c r="AU505" t="s">
        <v>245</v>
      </c>
      <c r="AV505" t="s">
        <v>118</v>
      </c>
      <c r="AW505" t="s">
        <v>105</v>
      </c>
      <c r="AX505" t="s">
        <v>119</v>
      </c>
      <c r="AY505" t="s">
        <v>120</v>
      </c>
      <c r="AZ505" t="s">
        <v>90</v>
      </c>
      <c r="BA505" t="s">
        <v>802</v>
      </c>
      <c r="BB505" s="22" t="s">
        <v>197</v>
      </c>
      <c r="BC505" t="s">
        <v>122</v>
      </c>
      <c r="BD505" s="11">
        <v>123.97</v>
      </c>
      <c r="BE505">
        <f>Tabel1345[[#This Row],[dependent_variable_value_pre_RAW]]/100</f>
        <v>1.2397</v>
      </c>
      <c r="BF505" s="11">
        <v>2.23</v>
      </c>
      <c r="BG505">
        <f>Tabel1345[[#This Row],[dependent_variable_value_pre_SD_RAW]]/100</f>
        <v>2.23E-2</v>
      </c>
      <c r="BH505" s="11">
        <v>123.63</v>
      </c>
      <c r="BI505">
        <f>Tabel1345[[#This Row],[dependent_variable_value_post_RAW]]/100</f>
        <v>1.2363</v>
      </c>
      <c r="BJ505" s="11">
        <v>2.61</v>
      </c>
      <c r="BK505">
        <f>Tabel1345[[#This Row],[dependent_variable_value_post_SD_RAW]]/100</f>
        <v>2.6099999999999998E-2</v>
      </c>
      <c r="BL505">
        <v>12</v>
      </c>
      <c r="BR505">
        <v>0</v>
      </c>
      <c r="BS505">
        <v>0.25</v>
      </c>
      <c r="BT505">
        <v>0.5</v>
      </c>
      <c r="BU505">
        <v>0.75</v>
      </c>
      <c r="BV505">
        <v>0.9</v>
      </c>
    </row>
    <row r="506" spans="1:74" x14ac:dyDescent="0.25">
      <c r="A506" t="s">
        <v>75</v>
      </c>
      <c r="B506" t="s">
        <v>74</v>
      </c>
      <c r="C506">
        <v>20</v>
      </c>
      <c r="D506">
        <v>19</v>
      </c>
      <c r="E506">
        <v>487</v>
      </c>
      <c r="F506" t="s">
        <v>242</v>
      </c>
      <c r="G506" t="s">
        <v>146</v>
      </c>
      <c r="H506">
        <v>2020</v>
      </c>
      <c r="I506" t="s">
        <v>78</v>
      </c>
      <c r="J506" t="s">
        <v>79</v>
      </c>
      <c r="K506" t="s">
        <v>80</v>
      </c>
      <c r="L506">
        <v>71</v>
      </c>
      <c r="M506" t="s">
        <v>243</v>
      </c>
      <c r="N506" s="2">
        <v>58.3</v>
      </c>
      <c r="O506" s="2"/>
      <c r="P506" s="2"/>
      <c r="Q506" s="2"/>
      <c r="R506" s="2"/>
      <c r="S506" s="7" t="s">
        <v>116</v>
      </c>
      <c r="T506">
        <v>8.42</v>
      </c>
      <c r="U506">
        <v>2.4300000000000002</v>
      </c>
      <c r="V506">
        <v>18</v>
      </c>
      <c r="W506">
        <v>1.91</v>
      </c>
      <c r="AH506">
        <v>422.12</v>
      </c>
      <c r="AI506">
        <v>133.13</v>
      </c>
      <c r="AJ506">
        <v>354.83</v>
      </c>
      <c r="AK506">
        <v>116.34</v>
      </c>
      <c r="AL506" t="s">
        <v>244</v>
      </c>
      <c r="AS506">
        <v>4.47</v>
      </c>
      <c r="AT506">
        <v>1.1499999999999999</v>
      </c>
      <c r="AU506" t="s">
        <v>245</v>
      </c>
      <c r="AV506" t="s">
        <v>118</v>
      </c>
      <c r="AW506" t="s">
        <v>105</v>
      </c>
      <c r="AX506" t="s">
        <v>119</v>
      </c>
      <c r="AY506" t="s">
        <v>120</v>
      </c>
      <c r="AZ506" t="s">
        <v>90</v>
      </c>
      <c r="BA506" t="s">
        <v>802</v>
      </c>
      <c r="BB506" s="22" t="s">
        <v>246</v>
      </c>
      <c r="BC506" t="s">
        <v>247</v>
      </c>
      <c r="BD506" s="12">
        <v>0.37</v>
      </c>
      <c r="BE506" s="12">
        <v>0.37</v>
      </c>
      <c r="BF506">
        <v>0.01</v>
      </c>
      <c r="BG506">
        <v>0.01</v>
      </c>
      <c r="BH506">
        <v>0.37</v>
      </c>
      <c r="BI506">
        <v>0.37</v>
      </c>
      <c r="BJ506">
        <v>0.01</v>
      </c>
      <c r="BK506">
        <v>0.01</v>
      </c>
      <c r="BL506">
        <v>12</v>
      </c>
      <c r="BR506">
        <v>0</v>
      </c>
      <c r="BS506">
        <v>0.25</v>
      </c>
      <c r="BT506">
        <v>0.5</v>
      </c>
      <c r="BU506">
        <v>0.75</v>
      </c>
      <c r="BV506">
        <v>0.9</v>
      </c>
    </row>
    <row r="507" spans="1:74" x14ac:dyDescent="0.25">
      <c r="A507" t="s">
        <v>75</v>
      </c>
      <c r="B507" t="s">
        <v>74</v>
      </c>
      <c r="C507">
        <v>21</v>
      </c>
      <c r="D507">
        <v>20</v>
      </c>
      <c r="E507">
        <v>488</v>
      </c>
      <c r="F507" t="s">
        <v>410</v>
      </c>
      <c r="G507" t="s">
        <v>410</v>
      </c>
      <c r="H507">
        <v>2011</v>
      </c>
      <c r="I507" t="s">
        <v>78</v>
      </c>
      <c r="J507" t="s">
        <v>79</v>
      </c>
      <c r="K507" t="s">
        <v>108</v>
      </c>
      <c r="L507">
        <v>72.63</v>
      </c>
      <c r="M507" t="s">
        <v>411</v>
      </c>
      <c r="N507" s="2">
        <v>0</v>
      </c>
      <c r="O507" s="2"/>
      <c r="P507" s="2"/>
      <c r="Q507" s="2"/>
      <c r="R507" s="2"/>
      <c r="AS507">
        <v>20</v>
      </c>
      <c r="AU507" t="s">
        <v>396</v>
      </c>
      <c r="AV507" t="s">
        <v>397</v>
      </c>
      <c r="AW507" s="1"/>
      <c r="AX507" t="s">
        <v>88</v>
      </c>
      <c r="AY507" t="s">
        <v>89</v>
      </c>
      <c r="AZ507" t="s">
        <v>90</v>
      </c>
      <c r="BA507" t="s">
        <v>802</v>
      </c>
      <c r="BB507" s="22" t="s">
        <v>433</v>
      </c>
      <c r="BC507" t="s">
        <v>184</v>
      </c>
      <c r="BD507">
        <v>53</v>
      </c>
      <c r="BE507">
        <v>53</v>
      </c>
      <c r="BF507" s="12">
        <v>5.23</v>
      </c>
      <c r="BG507" s="12">
        <v>5.23</v>
      </c>
      <c r="BH507">
        <v>51.5</v>
      </c>
      <c r="BI507">
        <v>51.5</v>
      </c>
      <c r="BJ507">
        <v>6.5</v>
      </c>
      <c r="BK507">
        <v>6.5</v>
      </c>
      <c r="BL507">
        <v>8</v>
      </c>
      <c r="BO507" t="s">
        <v>306</v>
      </c>
      <c r="BP507" t="s">
        <v>85</v>
      </c>
      <c r="BQ507">
        <v>3.0000000000000001E-3</v>
      </c>
      <c r="BR507">
        <v>0</v>
      </c>
      <c r="BS507">
        <v>0.25</v>
      </c>
      <c r="BT507">
        <v>0.5</v>
      </c>
      <c r="BU507">
        <v>0.75</v>
      </c>
      <c r="BV507">
        <v>0.9</v>
      </c>
    </row>
    <row r="508" spans="1:74" x14ac:dyDescent="0.25">
      <c r="A508" t="s">
        <v>75</v>
      </c>
      <c r="B508" t="s">
        <v>74</v>
      </c>
      <c r="C508">
        <v>21</v>
      </c>
      <c r="D508">
        <v>20</v>
      </c>
      <c r="E508">
        <v>489</v>
      </c>
      <c r="F508" t="s">
        <v>410</v>
      </c>
      <c r="G508" t="s">
        <v>410</v>
      </c>
      <c r="H508">
        <v>2011</v>
      </c>
      <c r="I508" t="s">
        <v>78</v>
      </c>
      <c r="J508" t="s">
        <v>79</v>
      </c>
      <c r="K508" t="s">
        <v>108</v>
      </c>
      <c r="L508">
        <v>72.63</v>
      </c>
      <c r="M508" t="s">
        <v>411</v>
      </c>
      <c r="N508" s="2">
        <v>0</v>
      </c>
      <c r="O508" s="2"/>
      <c r="P508" s="2"/>
      <c r="Q508" s="2"/>
      <c r="R508" s="2"/>
      <c r="AS508">
        <v>20</v>
      </c>
      <c r="AU508" t="s">
        <v>396</v>
      </c>
      <c r="AV508" t="s">
        <v>397</v>
      </c>
      <c r="AW508" s="1"/>
      <c r="AX508" t="s">
        <v>88</v>
      </c>
      <c r="AY508" t="s">
        <v>89</v>
      </c>
      <c r="AZ508" t="s">
        <v>90</v>
      </c>
      <c r="BA508" t="s">
        <v>802</v>
      </c>
      <c r="BB508" s="22" t="s">
        <v>197</v>
      </c>
      <c r="BC508" t="s">
        <v>122</v>
      </c>
      <c r="BD508" s="5">
        <v>84.42</v>
      </c>
      <c r="BE508">
        <f>Tabel1345[[#This Row],[dependent_variable_value_pre_RAW]]/100</f>
        <v>0.84420000000000006</v>
      </c>
      <c r="BF508" s="5">
        <v>12.23</v>
      </c>
      <c r="BG508">
        <f>Tabel1345[[#This Row],[dependent_variable_value_pre_SD_RAW]]/100</f>
        <v>0.12230000000000001</v>
      </c>
      <c r="BH508" s="5">
        <v>87.12</v>
      </c>
      <c r="BI508">
        <f>Tabel1345[[#This Row],[dependent_variable_value_post_RAW]]/100</f>
        <v>0.87120000000000009</v>
      </c>
      <c r="BJ508" s="5">
        <v>12.35</v>
      </c>
      <c r="BK508">
        <f>Tabel1345[[#This Row],[dependent_variable_value_post_SD_RAW]]/100</f>
        <v>0.1235</v>
      </c>
      <c r="BL508">
        <v>8</v>
      </c>
      <c r="BO508" t="s">
        <v>306</v>
      </c>
      <c r="BP508" s="13" t="s">
        <v>85</v>
      </c>
      <c r="BQ508" s="13" t="s">
        <v>412</v>
      </c>
      <c r="BR508">
        <v>0</v>
      </c>
      <c r="BS508">
        <v>0.25</v>
      </c>
      <c r="BT508">
        <v>0.5</v>
      </c>
      <c r="BU508">
        <v>0.75</v>
      </c>
      <c r="BV508">
        <v>0.9</v>
      </c>
    </row>
    <row r="509" spans="1:74" x14ac:dyDescent="0.25">
      <c r="A509" t="s">
        <v>74</v>
      </c>
      <c r="B509" t="s">
        <v>75</v>
      </c>
      <c r="C509">
        <v>22</v>
      </c>
      <c r="D509">
        <v>21</v>
      </c>
      <c r="E509">
        <v>491</v>
      </c>
      <c r="F509" t="s">
        <v>293</v>
      </c>
      <c r="G509" t="s">
        <v>294</v>
      </c>
      <c r="H509">
        <v>2023</v>
      </c>
      <c r="I509" t="s">
        <v>78</v>
      </c>
      <c r="J509" t="s">
        <v>79</v>
      </c>
      <c r="K509" t="s">
        <v>80</v>
      </c>
      <c r="L509">
        <v>75.8</v>
      </c>
      <c r="M509" t="s">
        <v>295</v>
      </c>
      <c r="N509" s="2"/>
      <c r="O509" s="2"/>
      <c r="P509" s="2"/>
      <c r="Q509" s="2"/>
      <c r="R509" s="2"/>
      <c r="AS509" t="s">
        <v>296</v>
      </c>
      <c r="AU509" t="s">
        <v>297</v>
      </c>
      <c r="AV509" t="s">
        <v>118</v>
      </c>
      <c r="AW509" s="1"/>
      <c r="AX509" t="s">
        <v>119</v>
      </c>
      <c r="AY509" t="s">
        <v>120</v>
      </c>
      <c r="AZ509" t="s">
        <v>90</v>
      </c>
      <c r="BA509" t="s">
        <v>802</v>
      </c>
      <c r="BB509" s="23" t="s">
        <v>465</v>
      </c>
      <c r="BC509" t="s">
        <v>347</v>
      </c>
      <c r="BD509">
        <v>0.51064999999999994</v>
      </c>
      <c r="BE509">
        <v>0.51064999999999994</v>
      </c>
      <c r="BF509">
        <v>4.1083177822558964E-2</v>
      </c>
      <c r="BG509">
        <v>4.1083177822558964E-2</v>
      </c>
      <c r="BH509">
        <v>0.50850000000000006</v>
      </c>
      <c r="BI509">
        <v>0.50850000000000006</v>
      </c>
      <c r="BJ509">
        <v>4.5019440245298491E-2</v>
      </c>
      <c r="BK509">
        <v>4.5019440245298491E-2</v>
      </c>
      <c r="BL509">
        <v>20</v>
      </c>
      <c r="BP509" s="13"/>
      <c r="BQ509" s="13"/>
      <c r="BR509">
        <v>0</v>
      </c>
      <c r="BS509">
        <v>0.25</v>
      </c>
      <c r="BT509">
        <v>0.5</v>
      </c>
      <c r="BU509">
        <v>0.75</v>
      </c>
      <c r="BV509">
        <v>0.9</v>
      </c>
    </row>
    <row r="510" spans="1:74" x14ac:dyDescent="0.25">
      <c r="A510" t="s">
        <v>74</v>
      </c>
      <c r="B510" t="s">
        <v>75</v>
      </c>
      <c r="C510">
        <v>22</v>
      </c>
      <c r="D510">
        <v>21</v>
      </c>
      <c r="E510">
        <v>492</v>
      </c>
      <c r="F510" t="s">
        <v>293</v>
      </c>
      <c r="G510" t="s">
        <v>294</v>
      </c>
      <c r="H510">
        <v>2023</v>
      </c>
      <c r="I510" t="s">
        <v>78</v>
      </c>
      <c r="J510" t="s">
        <v>79</v>
      </c>
      <c r="K510" t="s">
        <v>80</v>
      </c>
      <c r="L510">
        <v>75.8</v>
      </c>
      <c r="M510" t="s">
        <v>295</v>
      </c>
      <c r="N510" s="2"/>
      <c r="O510" s="2"/>
      <c r="P510" s="2"/>
      <c r="Q510" s="2"/>
      <c r="R510" s="2"/>
      <c r="AS510" t="s">
        <v>296</v>
      </c>
      <c r="AU510" t="s">
        <v>297</v>
      </c>
      <c r="AV510" t="s">
        <v>118</v>
      </c>
      <c r="AW510" s="1"/>
      <c r="AX510" t="s">
        <v>119</v>
      </c>
      <c r="AY510" t="s">
        <v>120</v>
      </c>
      <c r="AZ510" t="s">
        <v>90</v>
      </c>
      <c r="BA510" t="s">
        <v>802</v>
      </c>
      <c r="BB510" s="23" t="s">
        <v>466</v>
      </c>
      <c r="BC510" t="s">
        <v>246</v>
      </c>
      <c r="BD510">
        <v>0.38819999999999999</v>
      </c>
      <c r="BE510">
        <v>0.38819999999999999</v>
      </c>
      <c r="BF510">
        <v>3.2475529248959134E-2</v>
      </c>
      <c r="BG510">
        <v>3.2475529248959134E-2</v>
      </c>
      <c r="BH510">
        <v>0.38484999999999997</v>
      </c>
      <c r="BI510">
        <v>0.38484999999999997</v>
      </c>
      <c r="BJ510">
        <v>3.1097065777979761E-2</v>
      </c>
      <c r="BK510">
        <v>3.1097065777979761E-2</v>
      </c>
      <c r="BL510">
        <v>20</v>
      </c>
      <c r="BP510" s="13"/>
      <c r="BQ510" s="13"/>
      <c r="BR510">
        <v>0</v>
      </c>
      <c r="BS510">
        <v>0.25</v>
      </c>
      <c r="BT510">
        <v>0.5</v>
      </c>
      <c r="BU510">
        <v>0.75</v>
      </c>
      <c r="BV510">
        <v>0.9</v>
      </c>
    </row>
    <row r="511" spans="1:74" x14ac:dyDescent="0.25">
      <c r="A511" t="s">
        <v>74</v>
      </c>
      <c r="B511" t="s">
        <v>75</v>
      </c>
      <c r="C511">
        <v>22</v>
      </c>
      <c r="D511">
        <v>21</v>
      </c>
      <c r="E511">
        <v>494</v>
      </c>
      <c r="F511" t="s">
        <v>293</v>
      </c>
      <c r="G511" t="s">
        <v>294</v>
      </c>
      <c r="H511">
        <v>2023</v>
      </c>
      <c r="I511" t="s">
        <v>78</v>
      </c>
      <c r="J511" t="s">
        <v>79</v>
      </c>
      <c r="K511" t="s">
        <v>80</v>
      </c>
      <c r="L511">
        <v>75.8</v>
      </c>
      <c r="M511" t="s">
        <v>295</v>
      </c>
      <c r="N511" s="2"/>
      <c r="O511" s="2"/>
      <c r="P511" s="2"/>
      <c r="Q511" s="2"/>
      <c r="R511" s="2"/>
      <c r="AS511" t="s">
        <v>296</v>
      </c>
      <c r="AU511" t="s">
        <v>297</v>
      </c>
      <c r="AV511" t="s">
        <v>118</v>
      </c>
      <c r="AW511" s="1"/>
      <c r="AX511" t="s">
        <v>119</v>
      </c>
      <c r="AY511" t="s">
        <v>120</v>
      </c>
      <c r="AZ511" t="s">
        <v>90</v>
      </c>
      <c r="BA511" t="s">
        <v>802</v>
      </c>
      <c r="BB511" s="23" t="s">
        <v>467</v>
      </c>
      <c r="BC511" t="s">
        <v>150</v>
      </c>
      <c r="BD511">
        <v>0.38824999999999998</v>
      </c>
      <c r="BE511">
        <v>0.38824999999999998</v>
      </c>
      <c r="BF511">
        <v>3.2323172802186363E-2</v>
      </c>
      <c r="BG511">
        <v>3.2323172802186363E-2</v>
      </c>
      <c r="BH511">
        <v>0.38514999999999999</v>
      </c>
      <c r="BI511">
        <v>0.38514999999999999</v>
      </c>
      <c r="BJ511">
        <v>3.0945557031664496E-2</v>
      </c>
      <c r="BK511">
        <v>3.0945557031664496E-2</v>
      </c>
      <c r="BL511">
        <v>20</v>
      </c>
      <c r="BP511" s="13"/>
      <c r="BQ511" s="13"/>
      <c r="BR511">
        <v>0</v>
      </c>
      <c r="BS511">
        <v>0.25</v>
      </c>
      <c r="BT511">
        <v>0.5</v>
      </c>
      <c r="BU511">
        <v>0.75</v>
      </c>
      <c r="BV511">
        <v>0.9</v>
      </c>
    </row>
    <row r="512" spans="1:74" x14ac:dyDescent="0.25">
      <c r="A512" t="s">
        <v>74</v>
      </c>
      <c r="B512" t="s">
        <v>75</v>
      </c>
      <c r="C512">
        <v>22</v>
      </c>
      <c r="D512">
        <v>21</v>
      </c>
      <c r="E512">
        <v>495</v>
      </c>
      <c r="F512" t="s">
        <v>293</v>
      </c>
      <c r="G512" t="s">
        <v>294</v>
      </c>
      <c r="H512">
        <v>2023</v>
      </c>
      <c r="I512" t="s">
        <v>78</v>
      </c>
      <c r="J512" t="s">
        <v>79</v>
      </c>
      <c r="K512" t="s">
        <v>80</v>
      </c>
      <c r="L512">
        <v>75.8</v>
      </c>
      <c r="M512" t="s">
        <v>295</v>
      </c>
      <c r="N512" s="2"/>
      <c r="O512" s="2"/>
      <c r="P512" s="2"/>
      <c r="Q512" s="2"/>
      <c r="R512" s="2"/>
      <c r="AS512" t="s">
        <v>296</v>
      </c>
      <c r="AU512" t="s">
        <v>297</v>
      </c>
      <c r="AV512" t="s">
        <v>118</v>
      </c>
      <c r="AW512" s="1"/>
      <c r="AX512" t="s">
        <v>119</v>
      </c>
      <c r="AY512" t="s">
        <v>120</v>
      </c>
      <c r="AZ512" t="s">
        <v>90</v>
      </c>
      <c r="BA512" t="s">
        <v>802</v>
      </c>
      <c r="BB512" s="23" t="s">
        <v>418</v>
      </c>
      <c r="BC512" t="s">
        <v>419</v>
      </c>
      <c r="BD512" s="5">
        <v>75.685000000000016</v>
      </c>
      <c r="BE512">
        <f>Tabel1345[[#This Row],[dependent_variable_value_pre_RAW]]/100</f>
        <v>0.75685000000000013</v>
      </c>
      <c r="BF512" s="5">
        <v>10.106150355105486</v>
      </c>
      <c r="BG512">
        <f>Tabel1345[[#This Row],[dependent_variable_value_pre_SD_RAW]]/100</f>
        <v>0.10106150355105487</v>
      </c>
      <c r="BH512" s="5">
        <v>74.369999999999976</v>
      </c>
      <c r="BI512">
        <f>Tabel1345[[#This Row],[dependent_variable_value_post_RAW]]/100</f>
        <v>0.74369999999999981</v>
      </c>
      <c r="BJ512" s="5">
        <v>9.7249730076748069</v>
      </c>
      <c r="BK512">
        <f>Tabel1345[[#This Row],[dependent_variable_value_post_SD_RAW]]/100</f>
        <v>9.7249730076748073E-2</v>
      </c>
      <c r="BL512">
        <v>20</v>
      </c>
      <c r="BP512" s="13"/>
      <c r="BQ512" s="13"/>
      <c r="BR512">
        <v>0</v>
      </c>
      <c r="BS512">
        <v>0.25</v>
      </c>
      <c r="BT512">
        <v>0.5</v>
      </c>
      <c r="BU512">
        <v>0.75</v>
      </c>
      <c r="BV512">
        <v>0.9</v>
      </c>
    </row>
    <row r="513" spans="1:74" x14ac:dyDescent="0.25">
      <c r="A513" t="s">
        <v>74</v>
      </c>
      <c r="B513" t="s">
        <v>75</v>
      </c>
      <c r="C513">
        <v>22</v>
      </c>
      <c r="D513">
        <v>21</v>
      </c>
      <c r="E513">
        <v>498</v>
      </c>
      <c r="F513" t="s">
        <v>293</v>
      </c>
      <c r="G513" t="s">
        <v>294</v>
      </c>
      <c r="H513">
        <v>2023</v>
      </c>
      <c r="I513" t="s">
        <v>78</v>
      </c>
      <c r="J513" t="s">
        <v>79</v>
      </c>
      <c r="K513" t="s">
        <v>80</v>
      </c>
      <c r="L513">
        <v>75.8</v>
      </c>
      <c r="M513" t="s">
        <v>295</v>
      </c>
      <c r="N513" s="2"/>
      <c r="O513" s="2"/>
      <c r="P513" s="2"/>
      <c r="Q513" s="2"/>
      <c r="R513" s="2"/>
      <c r="AS513" t="s">
        <v>296</v>
      </c>
      <c r="AU513" t="s">
        <v>297</v>
      </c>
      <c r="AV513" t="s">
        <v>118</v>
      </c>
      <c r="AW513" s="1"/>
      <c r="AX513" t="s">
        <v>119</v>
      </c>
      <c r="AY513" t="s">
        <v>120</v>
      </c>
      <c r="AZ513" t="s">
        <v>90</v>
      </c>
      <c r="BA513" t="s">
        <v>802</v>
      </c>
      <c r="BB513" s="23" t="s">
        <v>420</v>
      </c>
      <c r="BC513" t="s">
        <v>389</v>
      </c>
      <c r="BD513" s="5">
        <v>151.70500000000004</v>
      </c>
      <c r="BE513">
        <f>Tabel1345[[#This Row],[dependent_variable_value_pre_RAW]]/100</f>
        <v>1.5170500000000005</v>
      </c>
      <c r="BF513" s="5">
        <v>20.247283151079586</v>
      </c>
      <c r="BG513">
        <f>Tabel1345[[#This Row],[dependent_variable_value_pre_SD_RAW]]/100</f>
        <v>0.20247283151079587</v>
      </c>
      <c r="BH513" s="5">
        <v>148.84999999999997</v>
      </c>
      <c r="BI513">
        <f>Tabel1345[[#This Row],[dependent_variable_value_post_RAW]]/100</f>
        <v>1.4884999999999997</v>
      </c>
      <c r="BJ513" s="5">
        <v>19.496525331453462</v>
      </c>
      <c r="BK513">
        <f>Tabel1345[[#This Row],[dependent_variable_value_post_SD_RAW]]/100</f>
        <v>0.19496525331453463</v>
      </c>
      <c r="BL513">
        <v>20</v>
      </c>
      <c r="BP513" s="13"/>
      <c r="BQ513" s="13"/>
      <c r="BR513">
        <v>0</v>
      </c>
      <c r="BS513">
        <v>0.25</v>
      </c>
      <c r="BT513">
        <v>0.5</v>
      </c>
      <c r="BU513">
        <v>0.75</v>
      </c>
      <c r="BV513">
        <v>0.9</v>
      </c>
    </row>
    <row r="514" spans="1:74" x14ac:dyDescent="0.25">
      <c r="A514" t="s">
        <v>74</v>
      </c>
      <c r="B514" t="s">
        <v>75</v>
      </c>
      <c r="C514">
        <v>22</v>
      </c>
      <c r="D514">
        <v>21</v>
      </c>
      <c r="E514">
        <v>501</v>
      </c>
      <c r="F514" t="s">
        <v>293</v>
      </c>
      <c r="G514" t="s">
        <v>294</v>
      </c>
      <c r="H514">
        <v>2023</v>
      </c>
      <c r="I514" t="s">
        <v>78</v>
      </c>
      <c r="J514" t="s">
        <v>79</v>
      </c>
      <c r="K514" t="s">
        <v>80</v>
      </c>
      <c r="L514">
        <v>75.8</v>
      </c>
      <c r="M514" t="s">
        <v>295</v>
      </c>
      <c r="N514" s="2"/>
      <c r="O514" s="2"/>
      <c r="P514" s="2"/>
      <c r="Q514" s="2"/>
      <c r="R514" s="2"/>
      <c r="AS514" t="s">
        <v>296</v>
      </c>
      <c r="AU514" t="s">
        <v>297</v>
      </c>
      <c r="AV514" t="s">
        <v>118</v>
      </c>
      <c r="AW514" s="1"/>
      <c r="AX514" t="s">
        <v>119</v>
      </c>
      <c r="AY514" t="s">
        <v>120</v>
      </c>
      <c r="AZ514" t="s">
        <v>90</v>
      </c>
      <c r="BA514" t="s">
        <v>802</v>
      </c>
      <c r="BB514" s="7" t="s">
        <v>471</v>
      </c>
      <c r="BC514" t="s">
        <v>92</v>
      </c>
      <c r="BD514">
        <v>133.99949999999998</v>
      </c>
      <c r="BE514">
        <v>133.99949999999998</v>
      </c>
      <c r="BF514">
        <v>10.477828723070445</v>
      </c>
      <c r="BG514">
        <v>10.477828723070445</v>
      </c>
      <c r="BH514">
        <v>134.92449999999999</v>
      </c>
      <c r="BI514">
        <v>134.92449999999999</v>
      </c>
      <c r="BJ514">
        <v>11.955767844433918</v>
      </c>
      <c r="BK514">
        <v>11.955767844433918</v>
      </c>
      <c r="BL514">
        <v>20</v>
      </c>
      <c r="BP514" s="13"/>
      <c r="BQ514" s="13"/>
      <c r="BR514">
        <v>0</v>
      </c>
      <c r="BS514">
        <v>0.25</v>
      </c>
      <c r="BT514">
        <v>0.5</v>
      </c>
      <c r="BU514">
        <v>0.75</v>
      </c>
      <c r="BV514">
        <v>0.9</v>
      </c>
    </row>
    <row r="515" spans="1:74" x14ac:dyDescent="0.25">
      <c r="A515" t="s">
        <v>74</v>
      </c>
      <c r="B515" t="s">
        <v>75</v>
      </c>
      <c r="C515">
        <v>23</v>
      </c>
      <c r="D515">
        <v>22</v>
      </c>
      <c r="E515">
        <v>508</v>
      </c>
      <c r="F515" t="s">
        <v>166</v>
      </c>
      <c r="G515" t="s">
        <v>167</v>
      </c>
      <c r="H515">
        <v>2014</v>
      </c>
      <c r="I515" t="s">
        <v>78</v>
      </c>
      <c r="J515" t="s">
        <v>79</v>
      </c>
      <c r="K515" t="s">
        <v>80</v>
      </c>
      <c r="L515">
        <v>63.4</v>
      </c>
      <c r="N515" s="2">
        <v>40</v>
      </c>
      <c r="O515" s="2"/>
      <c r="P515" s="2"/>
      <c r="Q515" s="2"/>
      <c r="R515" s="2"/>
      <c r="X515">
        <v>143.06</v>
      </c>
      <c r="Y515">
        <v>56.29</v>
      </c>
      <c r="Z515">
        <v>98.02</v>
      </c>
      <c r="AA515">
        <v>58.26</v>
      </c>
      <c r="AB515" t="s">
        <v>168</v>
      </c>
      <c r="AH515" t="s">
        <v>169</v>
      </c>
      <c r="AS515" t="s">
        <v>85</v>
      </c>
      <c r="AU515" t="s">
        <v>170</v>
      </c>
      <c r="AV515" t="s">
        <v>171</v>
      </c>
      <c r="AW515" t="s">
        <v>105</v>
      </c>
      <c r="AX515" s="1"/>
      <c r="AY515" t="s">
        <v>120</v>
      </c>
      <c r="AZ515" t="s">
        <v>90</v>
      </c>
      <c r="BA515" t="s">
        <v>802</v>
      </c>
      <c r="BB515" t="s">
        <v>419</v>
      </c>
      <c r="BC515" t="s">
        <v>419</v>
      </c>
      <c r="BD515">
        <v>0.57926090909090922</v>
      </c>
      <c r="BE515">
        <v>0.57926090909090922</v>
      </c>
      <c r="BF515">
        <v>5.7060611228053011E-2</v>
      </c>
      <c r="BG515">
        <v>5.7060611228053011E-2</v>
      </c>
      <c r="BH515">
        <v>0.57697545454545451</v>
      </c>
      <c r="BI515">
        <v>0.57697545454545451</v>
      </c>
      <c r="BJ515">
        <v>6.0040120126406762E-2</v>
      </c>
      <c r="BK515">
        <v>6.0040120126406762E-2</v>
      </c>
      <c r="BL515">
        <v>10</v>
      </c>
      <c r="BR515">
        <v>0</v>
      </c>
      <c r="BS515">
        <v>0.25</v>
      </c>
      <c r="BT515">
        <v>0.5</v>
      </c>
      <c r="BU515">
        <v>0.75</v>
      </c>
      <c r="BV515">
        <v>0.9</v>
      </c>
    </row>
    <row r="516" spans="1:74" x14ac:dyDescent="0.25">
      <c r="A516" t="s">
        <v>74</v>
      </c>
      <c r="B516" t="s">
        <v>75</v>
      </c>
      <c r="C516">
        <v>23</v>
      </c>
      <c r="D516">
        <v>22</v>
      </c>
      <c r="E516">
        <v>509</v>
      </c>
      <c r="F516" t="s">
        <v>166</v>
      </c>
      <c r="G516" t="s">
        <v>167</v>
      </c>
      <c r="H516">
        <v>2014</v>
      </c>
      <c r="I516" t="s">
        <v>78</v>
      </c>
      <c r="J516" t="s">
        <v>79</v>
      </c>
      <c r="K516" t="s">
        <v>80</v>
      </c>
      <c r="L516">
        <v>63.4</v>
      </c>
      <c r="N516" s="2">
        <v>40</v>
      </c>
      <c r="O516" s="2"/>
      <c r="P516" s="2"/>
      <c r="Q516" s="2"/>
      <c r="R516" s="2"/>
      <c r="X516">
        <v>143.06</v>
      </c>
      <c r="Y516">
        <v>56.29</v>
      </c>
      <c r="Z516">
        <v>98.02</v>
      </c>
      <c r="AA516">
        <v>58.26</v>
      </c>
      <c r="AB516" t="s">
        <v>168</v>
      </c>
      <c r="AH516" t="s">
        <v>169</v>
      </c>
      <c r="AS516" t="s">
        <v>85</v>
      </c>
      <c r="AU516" t="s">
        <v>170</v>
      </c>
      <c r="AV516" t="s">
        <v>171</v>
      </c>
      <c r="AW516" t="s">
        <v>105</v>
      </c>
      <c r="AX516" s="1"/>
      <c r="AY516" t="s">
        <v>120</v>
      </c>
      <c r="AZ516" t="s">
        <v>90</v>
      </c>
      <c r="BA516" t="s">
        <v>802</v>
      </c>
      <c r="BB516" t="s">
        <v>139</v>
      </c>
      <c r="BC516" t="s">
        <v>139</v>
      </c>
      <c r="BD516">
        <v>0.57926545454545453</v>
      </c>
      <c r="BE516">
        <v>0.57926545454545453</v>
      </c>
      <c r="BF516">
        <v>5.7068779773124544E-2</v>
      </c>
      <c r="BG516">
        <v>5.7068779773124544E-2</v>
      </c>
      <c r="BH516">
        <v>0.57694818181818175</v>
      </c>
      <c r="BI516">
        <v>0.57694818181818175</v>
      </c>
      <c r="BJ516">
        <v>6.0119950677138205E-2</v>
      </c>
      <c r="BK516">
        <v>6.0119950677138205E-2</v>
      </c>
      <c r="BL516">
        <v>10</v>
      </c>
      <c r="BR516">
        <v>0</v>
      </c>
      <c r="BS516">
        <v>0.25</v>
      </c>
      <c r="BT516">
        <v>0.5</v>
      </c>
      <c r="BU516">
        <v>0.75</v>
      </c>
      <c r="BV516">
        <v>0.9</v>
      </c>
    </row>
    <row r="517" spans="1:74" x14ac:dyDescent="0.25">
      <c r="A517" t="s">
        <v>74</v>
      </c>
      <c r="B517" t="s">
        <v>75</v>
      </c>
      <c r="C517">
        <v>23</v>
      </c>
      <c r="D517">
        <v>22</v>
      </c>
      <c r="E517">
        <v>510</v>
      </c>
      <c r="F517" t="s">
        <v>166</v>
      </c>
      <c r="G517" t="s">
        <v>167</v>
      </c>
      <c r="H517">
        <v>2014</v>
      </c>
      <c r="I517" t="s">
        <v>78</v>
      </c>
      <c r="J517" t="s">
        <v>79</v>
      </c>
      <c r="K517" t="s">
        <v>80</v>
      </c>
      <c r="L517">
        <v>63.4</v>
      </c>
      <c r="N517" s="2">
        <v>40</v>
      </c>
      <c r="O517" s="2"/>
      <c r="P517" s="2"/>
      <c r="Q517" s="2"/>
      <c r="R517" s="2"/>
      <c r="X517">
        <v>143.06</v>
      </c>
      <c r="Y517">
        <v>56.29</v>
      </c>
      <c r="Z517">
        <v>98.02</v>
      </c>
      <c r="AA517">
        <v>58.26</v>
      </c>
      <c r="AB517" t="s">
        <v>168</v>
      </c>
      <c r="AH517" t="s">
        <v>169</v>
      </c>
      <c r="AS517" t="s">
        <v>85</v>
      </c>
      <c r="AU517" t="s">
        <v>170</v>
      </c>
      <c r="AV517" t="s">
        <v>171</v>
      </c>
      <c r="AW517" t="s">
        <v>105</v>
      </c>
      <c r="AX517" s="1"/>
      <c r="AY517" t="s">
        <v>120</v>
      </c>
      <c r="AZ517" t="s">
        <v>90</v>
      </c>
      <c r="BA517" t="s">
        <v>802</v>
      </c>
      <c r="BB517" s="22" t="s">
        <v>142</v>
      </c>
      <c r="BC517" t="s">
        <v>142</v>
      </c>
      <c r="BD517">
        <v>0.57926545454545453</v>
      </c>
      <c r="BE517">
        <v>0.57926545454545453</v>
      </c>
      <c r="BF517">
        <v>5.7062648723476224E-2</v>
      </c>
      <c r="BG517">
        <v>5.7062648723476224E-2</v>
      </c>
      <c r="BH517">
        <v>0.57692636363636374</v>
      </c>
      <c r="BI517">
        <v>0.57692636363636374</v>
      </c>
      <c r="BJ517">
        <v>6.0003076326093717E-2</v>
      </c>
      <c r="BK517">
        <v>6.0003076326093717E-2</v>
      </c>
      <c r="BL517">
        <v>10</v>
      </c>
      <c r="BR517">
        <v>0</v>
      </c>
      <c r="BS517">
        <v>0.25</v>
      </c>
      <c r="BT517">
        <v>0.5</v>
      </c>
      <c r="BU517">
        <v>0.75</v>
      </c>
      <c r="BV517">
        <v>0.9</v>
      </c>
    </row>
    <row r="518" spans="1:74" x14ac:dyDescent="0.25">
      <c r="A518" t="s">
        <v>74</v>
      </c>
      <c r="B518" t="s">
        <v>75</v>
      </c>
      <c r="C518">
        <v>23</v>
      </c>
      <c r="D518">
        <v>22</v>
      </c>
      <c r="E518">
        <v>513</v>
      </c>
      <c r="F518" t="s">
        <v>166</v>
      </c>
      <c r="G518" t="s">
        <v>167</v>
      </c>
      <c r="H518">
        <v>2014</v>
      </c>
      <c r="I518" t="s">
        <v>78</v>
      </c>
      <c r="J518" t="s">
        <v>79</v>
      </c>
      <c r="K518" t="s">
        <v>80</v>
      </c>
      <c r="L518">
        <v>63.4</v>
      </c>
      <c r="N518" s="2">
        <v>40</v>
      </c>
      <c r="O518" s="2"/>
      <c r="P518" s="2"/>
      <c r="Q518" s="2"/>
      <c r="R518" s="2"/>
      <c r="X518">
        <v>143.06</v>
      </c>
      <c r="Y518">
        <v>56.29</v>
      </c>
      <c r="Z518">
        <v>98.02</v>
      </c>
      <c r="AA518">
        <v>58.26</v>
      </c>
      <c r="AB518" t="s">
        <v>168</v>
      </c>
      <c r="AH518" t="s">
        <v>169</v>
      </c>
      <c r="AS518" t="s">
        <v>85</v>
      </c>
      <c r="AU518" t="s">
        <v>170</v>
      </c>
      <c r="AV518" t="s">
        <v>171</v>
      </c>
      <c r="AW518" t="s">
        <v>105</v>
      </c>
      <c r="AX518" s="1"/>
      <c r="AY518" t="s">
        <v>120</v>
      </c>
      <c r="AZ518" t="s">
        <v>90</v>
      </c>
      <c r="BA518" t="s">
        <v>802</v>
      </c>
      <c r="BB518" t="s">
        <v>365</v>
      </c>
      <c r="BC518" t="s">
        <v>312</v>
      </c>
      <c r="BD518">
        <v>0.69511545454545465</v>
      </c>
      <c r="BE518">
        <v>0.69511545454545465</v>
      </c>
      <c r="BF518">
        <v>6.8473202504023625E-2</v>
      </c>
      <c r="BG518">
        <v>6.8473202504023625E-2</v>
      </c>
      <c r="BH518">
        <v>0.69237181818181837</v>
      </c>
      <c r="BI518">
        <v>0.69237181818181837</v>
      </c>
      <c r="BJ518">
        <v>7.2048885023000997E-2</v>
      </c>
      <c r="BK518">
        <v>7.2048885023000997E-2</v>
      </c>
      <c r="BL518">
        <v>10</v>
      </c>
      <c r="BR518">
        <v>0</v>
      </c>
      <c r="BS518">
        <v>0.25</v>
      </c>
      <c r="BT518">
        <v>0.5</v>
      </c>
      <c r="BU518">
        <v>0.75</v>
      </c>
      <c r="BV518">
        <v>0.9</v>
      </c>
    </row>
    <row r="519" spans="1:74" x14ac:dyDescent="0.25">
      <c r="A519" t="s">
        <v>74</v>
      </c>
      <c r="B519" t="s">
        <v>75</v>
      </c>
      <c r="C519">
        <v>23</v>
      </c>
      <c r="D519">
        <v>22</v>
      </c>
      <c r="E519">
        <v>514</v>
      </c>
      <c r="F519" t="s">
        <v>166</v>
      </c>
      <c r="G519" t="s">
        <v>167</v>
      </c>
      <c r="H519">
        <v>2014</v>
      </c>
      <c r="I519" t="s">
        <v>78</v>
      </c>
      <c r="J519" t="s">
        <v>79</v>
      </c>
      <c r="K519" t="s">
        <v>80</v>
      </c>
      <c r="L519">
        <v>63.4</v>
      </c>
      <c r="N519" s="2">
        <v>40</v>
      </c>
      <c r="O519" s="2"/>
      <c r="P519" s="2"/>
      <c r="Q519" s="2"/>
      <c r="R519" s="2"/>
      <c r="X519">
        <v>143.06</v>
      </c>
      <c r="Y519">
        <v>56.29</v>
      </c>
      <c r="Z519">
        <v>98.02</v>
      </c>
      <c r="AA519">
        <v>58.26</v>
      </c>
      <c r="AB519" t="s">
        <v>168</v>
      </c>
      <c r="AH519" t="s">
        <v>169</v>
      </c>
      <c r="AS519" t="s">
        <v>85</v>
      </c>
      <c r="AU519" t="s">
        <v>170</v>
      </c>
      <c r="AV519" t="s">
        <v>171</v>
      </c>
      <c r="AW519" t="s">
        <v>105</v>
      </c>
      <c r="AX519" s="1"/>
      <c r="AY519" t="s">
        <v>120</v>
      </c>
      <c r="AZ519" t="s">
        <v>90</v>
      </c>
      <c r="BA519" t="s">
        <v>802</v>
      </c>
      <c r="BB519" t="s">
        <v>366</v>
      </c>
      <c r="BC519" t="s">
        <v>366</v>
      </c>
      <c r="BD519">
        <v>1.3898454545454546</v>
      </c>
      <c r="BE519">
        <v>1.3898454545454546</v>
      </c>
      <c r="BF519">
        <v>0.1373056402445843</v>
      </c>
      <c r="BG519">
        <v>0.1373056402445843</v>
      </c>
      <c r="BH519">
        <v>1.3846818181818181</v>
      </c>
      <c r="BI519">
        <v>1.3846818181818181</v>
      </c>
      <c r="BJ519">
        <v>0.1442666522178597</v>
      </c>
      <c r="BK519">
        <v>0.1442666522178597</v>
      </c>
      <c r="BL519">
        <v>10</v>
      </c>
      <c r="BR519">
        <v>0</v>
      </c>
      <c r="BS519">
        <v>0.25</v>
      </c>
      <c r="BT519">
        <v>0.5</v>
      </c>
      <c r="BU519">
        <v>0.75</v>
      </c>
      <c r="BV519">
        <v>0.9</v>
      </c>
    </row>
    <row r="520" spans="1:74" x14ac:dyDescent="0.25">
      <c r="A520" t="s">
        <v>74</v>
      </c>
      <c r="B520" t="s">
        <v>75</v>
      </c>
      <c r="C520">
        <v>23</v>
      </c>
      <c r="D520">
        <v>22</v>
      </c>
      <c r="E520">
        <v>515</v>
      </c>
      <c r="F520" t="s">
        <v>166</v>
      </c>
      <c r="G520" t="s">
        <v>167</v>
      </c>
      <c r="H520">
        <v>2014</v>
      </c>
      <c r="I520" t="s">
        <v>78</v>
      </c>
      <c r="J520" t="s">
        <v>79</v>
      </c>
      <c r="K520" t="s">
        <v>80</v>
      </c>
      <c r="L520">
        <v>63.4</v>
      </c>
      <c r="N520" s="2">
        <v>40</v>
      </c>
      <c r="O520" s="2"/>
      <c r="P520" s="2"/>
      <c r="Q520" s="2"/>
      <c r="R520" s="2"/>
      <c r="X520">
        <v>143.06</v>
      </c>
      <c r="Y520">
        <v>56.29</v>
      </c>
      <c r="Z520">
        <v>98.02</v>
      </c>
      <c r="AA520">
        <v>58.26</v>
      </c>
      <c r="AB520" t="s">
        <v>168</v>
      </c>
      <c r="AH520" t="s">
        <v>169</v>
      </c>
      <c r="AS520" t="s">
        <v>85</v>
      </c>
      <c r="AU520" t="s">
        <v>170</v>
      </c>
      <c r="AV520" t="s">
        <v>171</v>
      </c>
      <c r="AW520" t="s">
        <v>105</v>
      </c>
      <c r="AX520" s="1"/>
      <c r="AY520" t="s">
        <v>120</v>
      </c>
      <c r="AZ520" t="s">
        <v>90</v>
      </c>
      <c r="BA520" t="s">
        <v>802</v>
      </c>
      <c r="BB520" t="s">
        <v>367</v>
      </c>
      <c r="BC520" t="s">
        <v>367</v>
      </c>
      <c r="BD520">
        <v>1.3899818181818182</v>
      </c>
      <c r="BE520">
        <v>1.3899818181818182</v>
      </c>
      <c r="BF520">
        <v>0.13720067464836661</v>
      </c>
      <c r="BG520">
        <v>0.13720067464836661</v>
      </c>
      <c r="BH520">
        <v>1.3846454545454545</v>
      </c>
      <c r="BI520">
        <v>1.3846454545454545</v>
      </c>
      <c r="BJ520">
        <v>0.14402987924629601</v>
      </c>
      <c r="BK520">
        <v>0.14402987924629601</v>
      </c>
      <c r="BL520">
        <v>10</v>
      </c>
      <c r="BR520">
        <v>0</v>
      </c>
      <c r="BS520">
        <v>0.25</v>
      </c>
      <c r="BT520">
        <v>0.5</v>
      </c>
      <c r="BU520">
        <v>0.75</v>
      </c>
      <c r="BV520">
        <v>0.9</v>
      </c>
    </row>
    <row r="521" spans="1:74" x14ac:dyDescent="0.25">
      <c r="A521" t="s">
        <v>74</v>
      </c>
      <c r="B521" t="s">
        <v>75</v>
      </c>
      <c r="C521">
        <v>24</v>
      </c>
      <c r="D521">
        <v>23</v>
      </c>
      <c r="E521">
        <v>519</v>
      </c>
      <c r="F521" t="s">
        <v>422</v>
      </c>
      <c r="G521" t="s">
        <v>423</v>
      </c>
      <c r="H521">
        <v>2013</v>
      </c>
      <c r="I521" t="s">
        <v>78</v>
      </c>
      <c r="J521" t="s">
        <v>79</v>
      </c>
      <c r="K521" t="s">
        <v>80</v>
      </c>
      <c r="L521">
        <v>68</v>
      </c>
      <c r="M521" t="s">
        <v>424</v>
      </c>
      <c r="N521" s="2">
        <v>83.3</v>
      </c>
      <c r="O521" s="2"/>
      <c r="P521" s="2"/>
      <c r="Q521" s="2"/>
      <c r="R521" s="2"/>
      <c r="S521" t="s">
        <v>116</v>
      </c>
      <c r="T521">
        <v>6.3</v>
      </c>
      <c r="U521">
        <v>0.6</v>
      </c>
      <c r="V521">
        <v>9.1999999999999993</v>
      </c>
      <c r="W521">
        <v>2.9</v>
      </c>
      <c r="AM521">
        <v>68</v>
      </c>
      <c r="AN521">
        <v>11</v>
      </c>
      <c r="AO521">
        <v>101</v>
      </c>
      <c r="AP521">
        <v>18</v>
      </c>
      <c r="AS521">
        <v>6</v>
      </c>
      <c r="AV521" t="s">
        <v>259</v>
      </c>
      <c r="AW521" t="s">
        <v>137</v>
      </c>
      <c r="AX521" t="s">
        <v>119</v>
      </c>
      <c r="AY521" t="s">
        <v>89</v>
      </c>
      <c r="AZ521" t="s">
        <v>90</v>
      </c>
      <c r="BA521" t="s">
        <v>802</v>
      </c>
      <c r="BB521" t="s">
        <v>91</v>
      </c>
      <c r="BC521" t="s">
        <v>92</v>
      </c>
      <c r="BD521">
        <v>128</v>
      </c>
      <c r="BE521">
        <v>128</v>
      </c>
      <c r="BF521">
        <v>11</v>
      </c>
      <c r="BG521">
        <v>11</v>
      </c>
      <c r="BH521">
        <v>126</v>
      </c>
      <c r="BI521">
        <v>126</v>
      </c>
      <c r="BJ521">
        <v>14</v>
      </c>
      <c r="BK521">
        <v>14</v>
      </c>
      <c r="BL521">
        <v>11</v>
      </c>
      <c r="BR521">
        <v>0</v>
      </c>
      <c r="BS521">
        <v>0.25</v>
      </c>
      <c r="BT521">
        <v>0.5</v>
      </c>
      <c r="BU521">
        <v>0.75</v>
      </c>
      <c r="BV521">
        <v>0.9</v>
      </c>
    </row>
    <row r="522" spans="1:74" x14ac:dyDescent="0.25">
      <c r="A522" t="s">
        <v>74</v>
      </c>
      <c r="B522" t="s">
        <v>75</v>
      </c>
      <c r="C522">
        <v>24</v>
      </c>
      <c r="D522">
        <v>23</v>
      </c>
      <c r="E522">
        <v>527</v>
      </c>
      <c r="F522" t="s">
        <v>422</v>
      </c>
      <c r="G522" t="s">
        <v>423</v>
      </c>
      <c r="H522">
        <v>2013</v>
      </c>
      <c r="I522" t="s">
        <v>78</v>
      </c>
      <c r="J522" t="s">
        <v>79</v>
      </c>
      <c r="K522" t="s">
        <v>80</v>
      </c>
      <c r="L522">
        <v>68</v>
      </c>
      <c r="M522" t="s">
        <v>424</v>
      </c>
      <c r="N522" s="2">
        <v>83.3</v>
      </c>
      <c r="O522" s="2"/>
      <c r="P522" s="2"/>
      <c r="Q522" s="2"/>
      <c r="R522" s="2"/>
      <c r="S522" t="s">
        <v>116</v>
      </c>
      <c r="T522">
        <v>6.3</v>
      </c>
      <c r="U522">
        <v>0.6</v>
      </c>
      <c r="V522">
        <v>9.1999999999999993</v>
      </c>
      <c r="W522">
        <v>2.9</v>
      </c>
      <c r="AM522">
        <v>68</v>
      </c>
      <c r="AN522">
        <v>11</v>
      </c>
      <c r="AO522">
        <v>101</v>
      </c>
      <c r="AP522">
        <v>18</v>
      </c>
      <c r="AS522">
        <v>6</v>
      </c>
      <c r="AV522" t="s">
        <v>259</v>
      </c>
      <c r="AW522" t="s">
        <v>137</v>
      </c>
      <c r="AX522" t="s">
        <v>119</v>
      </c>
      <c r="AY522" t="s">
        <v>89</v>
      </c>
      <c r="AZ522" t="s">
        <v>90</v>
      </c>
      <c r="BA522" t="s">
        <v>802</v>
      </c>
      <c r="BB522" t="s">
        <v>419</v>
      </c>
      <c r="BC522" t="s">
        <v>419</v>
      </c>
      <c r="BD522">
        <v>0.75</v>
      </c>
      <c r="BE522">
        <v>0.75</v>
      </c>
      <c r="BF522">
        <v>0.05</v>
      </c>
      <c r="BG522">
        <v>0.05</v>
      </c>
      <c r="BH522">
        <v>0.74</v>
      </c>
      <c r="BI522">
        <v>0.74</v>
      </c>
      <c r="BJ522">
        <v>0.05</v>
      </c>
      <c r="BK522">
        <v>0.05</v>
      </c>
      <c r="BL522">
        <v>11</v>
      </c>
      <c r="BR522">
        <v>0</v>
      </c>
      <c r="BS522">
        <v>0.25</v>
      </c>
      <c r="BT522">
        <v>0.5</v>
      </c>
      <c r="BU522">
        <v>0.75</v>
      </c>
      <c r="BV522">
        <v>0.9</v>
      </c>
    </row>
    <row r="523" spans="1:74" x14ac:dyDescent="0.25">
      <c r="A523" t="s">
        <v>74</v>
      </c>
      <c r="B523" t="s">
        <v>75</v>
      </c>
      <c r="C523">
        <v>25</v>
      </c>
      <c r="D523">
        <v>24</v>
      </c>
      <c r="E523">
        <v>528</v>
      </c>
      <c r="F523" t="s">
        <v>394</v>
      </c>
      <c r="G523" t="s">
        <v>394</v>
      </c>
      <c r="H523">
        <v>2018</v>
      </c>
      <c r="I523" t="s">
        <v>78</v>
      </c>
      <c r="J523" t="s">
        <v>79</v>
      </c>
      <c r="K523" t="s">
        <v>108</v>
      </c>
      <c r="L523">
        <v>69</v>
      </c>
      <c r="M523" t="s">
        <v>395</v>
      </c>
      <c r="N523" s="2">
        <v>100</v>
      </c>
      <c r="O523" s="2"/>
      <c r="P523" s="2"/>
      <c r="Q523" s="2"/>
      <c r="R523" s="2"/>
      <c r="AS523">
        <v>20</v>
      </c>
      <c r="AU523" t="s">
        <v>396</v>
      </c>
      <c r="AV523" t="s">
        <v>397</v>
      </c>
      <c r="AW523" s="1"/>
      <c r="AX523" t="s">
        <v>88</v>
      </c>
      <c r="AY523" t="s">
        <v>89</v>
      </c>
      <c r="AZ523" t="s">
        <v>90</v>
      </c>
      <c r="BA523" t="s">
        <v>802</v>
      </c>
      <c r="BB523" t="s">
        <v>91</v>
      </c>
      <c r="BC523" t="s">
        <v>92</v>
      </c>
      <c r="BD523">
        <v>118.1</v>
      </c>
      <c r="BE523">
        <v>118.1</v>
      </c>
      <c r="BF523">
        <v>10.7</v>
      </c>
      <c r="BG523">
        <v>10.7</v>
      </c>
      <c r="BH523">
        <v>116.2</v>
      </c>
      <c r="BI523">
        <v>116.2</v>
      </c>
      <c r="BJ523">
        <v>10.199999999999999</v>
      </c>
      <c r="BK523">
        <v>10.199999999999999</v>
      </c>
      <c r="BL523">
        <v>6</v>
      </c>
      <c r="BQ523" t="s">
        <v>240</v>
      </c>
      <c r="BR523">
        <v>0</v>
      </c>
      <c r="BS523">
        <v>0.25</v>
      </c>
      <c r="BT523">
        <v>0.5</v>
      </c>
      <c r="BU523">
        <v>0.75</v>
      </c>
      <c r="BV523">
        <v>0.9</v>
      </c>
    </row>
    <row r="524" spans="1:74" x14ac:dyDescent="0.25">
      <c r="A524" t="s">
        <v>74</v>
      </c>
      <c r="B524" t="s">
        <v>75</v>
      </c>
      <c r="C524">
        <v>25</v>
      </c>
      <c r="D524">
        <v>24</v>
      </c>
      <c r="E524">
        <v>532</v>
      </c>
      <c r="F524" t="s">
        <v>394</v>
      </c>
      <c r="G524" t="s">
        <v>394</v>
      </c>
      <c r="H524">
        <v>2018</v>
      </c>
      <c r="I524" t="s">
        <v>78</v>
      </c>
      <c r="J524" t="s">
        <v>79</v>
      </c>
      <c r="K524" t="s">
        <v>108</v>
      </c>
      <c r="L524">
        <v>69</v>
      </c>
      <c r="M524" t="s">
        <v>395</v>
      </c>
      <c r="N524" s="2">
        <v>100</v>
      </c>
      <c r="O524" s="2"/>
      <c r="P524" s="2"/>
      <c r="Q524" s="2"/>
      <c r="R524" s="2"/>
      <c r="AS524">
        <v>20</v>
      </c>
      <c r="AU524" t="s">
        <v>396</v>
      </c>
      <c r="AV524" t="s">
        <v>397</v>
      </c>
      <c r="AW524" s="1"/>
      <c r="AX524" t="s">
        <v>88</v>
      </c>
      <c r="AY524" t="s">
        <v>89</v>
      </c>
      <c r="AZ524" t="s">
        <v>90</v>
      </c>
      <c r="BA524" t="s">
        <v>802</v>
      </c>
      <c r="BB524" t="s">
        <v>399</v>
      </c>
      <c r="BC524" t="s">
        <v>184</v>
      </c>
      <c r="BD524">
        <v>283.3</v>
      </c>
      <c r="BE524">
        <f>Tabel1345[[#This Row],[dependent_variable_value_pre_RAW]]/5</f>
        <v>56.660000000000004</v>
      </c>
      <c r="BF524">
        <v>22.6</v>
      </c>
      <c r="BG524">
        <f>Tabel1345[[#This Row],[dependent_variable_value_pre_SD_RAW]]/5</f>
        <v>4.5200000000000005</v>
      </c>
      <c r="BH524">
        <v>286.7</v>
      </c>
      <c r="BI524">
        <f>Tabel1345[[#This Row],[dependent_variable_value_post_RAW]]/5</f>
        <v>57.339999999999996</v>
      </c>
      <c r="BJ524">
        <v>19</v>
      </c>
      <c r="BK524">
        <f>Tabel1345[[#This Row],[dependent_variable_value_post_SD_RAW]]/5</f>
        <v>3.8</v>
      </c>
      <c r="BL524">
        <v>6</v>
      </c>
      <c r="BR524">
        <v>0</v>
      </c>
      <c r="BS524">
        <v>0.25</v>
      </c>
      <c r="BT524">
        <v>0.5</v>
      </c>
      <c r="BU524">
        <v>0.75</v>
      </c>
      <c r="BV524">
        <v>0.9</v>
      </c>
    </row>
    <row r="525" spans="1:74" x14ac:dyDescent="0.25">
      <c r="A525" t="s">
        <v>74</v>
      </c>
      <c r="B525" t="s">
        <v>75</v>
      </c>
      <c r="C525">
        <v>25</v>
      </c>
      <c r="D525">
        <v>24</v>
      </c>
      <c r="E525">
        <v>533</v>
      </c>
      <c r="F525" t="s">
        <v>394</v>
      </c>
      <c r="G525" t="s">
        <v>394</v>
      </c>
      <c r="H525">
        <v>2018</v>
      </c>
      <c r="I525" t="s">
        <v>78</v>
      </c>
      <c r="J525" t="s">
        <v>79</v>
      </c>
      <c r="K525" t="s">
        <v>108</v>
      </c>
      <c r="L525">
        <v>73.3</v>
      </c>
      <c r="M525" t="s">
        <v>451</v>
      </c>
      <c r="N525" s="2">
        <v>100</v>
      </c>
      <c r="O525" s="2"/>
      <c r="P525" s="2"/>
      <c r="Q525" s="2"/>
      <c r="R525" s="2"/>
      <c r="AS525">
        <v>20</v>
      </c>
      <c r="AU525" t="s">
        <v>396</v>
      </c>
      <c r="AV525" t="s">
        <v>397</v>
      </c>
      <c r="AW525" s="1"/>
      <c r="AX525" t="s">
        <v>88</v>
      </c>
      <c r="AY525" t="s">
        <v>89</v>
      </c>
      <c r="AZ525" t="s">
        <v>90</v>
      </c>
      <c r="BA525" t="s">
        <v>802</v>
      </c>
      <c r="BB525" t="s">
        <v>91</v>
      </c>
      <c r="BC525" t="s">
        <v>92</v>
      </c>
      <c r="BD525">
        <v>119.6</v>
      </c>
      <c r="BE525">
        <v>119.6</v>
      </c>
      <c r="BF525">
        <v>6</v>
      </c>
      <c r="BG525">
        <v>6</v>
      </c>
      <c r="BH525">
        <v>117.3</v>
      </c>
      <c r="BI525">
        <v>117.3</v>
      </c>
      <c r="BJ525">
        <v>7</v>
      </c>
      <c r="BK525">
        <v>7</v>
      </c>
      <c r="BL525">
        <v>7</v>
      </c>
      <c r="BR525">
        <v>0</v>
      </c>
      <c r="BS525">
        <v>0.25</v>
      </c>
      <c r="BT525">
        <v>0.5</v>
      </c>
      <c r="BU525">
        <v>0.75</v>
      </c>
      <c r="BV525">
        <v>0.9</v>
      </c>
    </row>
    <row r="526" spans="1:74" x14ac:dyDescent="0.25">
      <c r="A526" t="s">
        <v>74</v>
      </c>
      <c r="B526" t="s">
        <v>75</v>
      </c>
      <c r="C526">
        <v>25</v>
      </c>
      <c r="D526">
        <v>24</v>
      </c>
      <c r="E526">
        <v>537</v>
      </c>
      <c r="F526" t="s">
        <v>394</v>
      </c>
      <c r="G526" t="s">
        <v>394</v>
      </c>
      <c r="H526">
        <v>2018</v>
      </c>
      <c r="I526" t="s">
        <v>78</v>
      </c>
      <c r="J526" t="s">
        <v>79</v>
      </c>
      <c r="K526" t="s">
        <v>108</v>
      </c>
      <c r="L526">
        <v>73.3</v>
      </c>
      <c r="M526" t="s">
        <v>451</v>
      </c>
      <c r="N526" s="2">
        <v>100</v>
      </c>
      <c r="O526" s="2"/>
      <c r="P526" s="2"/>
      <c r="Q526" s="2"/>
      <c r="R526" s="2"/>
      <c r="AS526">
        <v>20</v>
      </c>
      <c r="AU526" t="s">
        <v>396</v>
      </c>
      <c r="AV526" t="s">
        <v>397</v>
      </c>
      <c r="AW526" s="1"/>
      <c r="AX526" t="s">
        <v>88</v>
      </c>
      <c r="AY526" t="s">
        <v>89</v>
      </c>
      <c r="AZ526" t="s">
        <v>90</v>
      </c>
      <c r="BA526" t="s">
        <v>802</v>
      </c>
      <c r="BB526" t="s">
        <v>399</v>
      </c>
      <c r="BC526" t="s">
        <v>184</v>
      </c>
      <c r="BD526">
        <v>294</v>
      </c>
      <c r="BE526">
        <f>Tabel1345[[#This Row],[dependent_variable_value_pre_RAW]]/5</f>
        <v>58.8</v>
      </c>
      <c r="BF526">
        <v>28.3</v>
      </c>
      <c r="BG526">
        <f>Tabel1345[[#This Row],[dependent_variable_value_pre_SD_RAW]]/5</f>
        <v>5.66</v>
      </c>
      <c r="BH526">
        <v>292.10000000000002</v>
      </c>
      <c r="BI526">
        <f>Tabel1345[[#This Row],[dependent_variable_value_post_RAW]]/5</f>
        <v>58.42</v>
      </c>
      <c r="BJ526">
        <v>14.2</v>
      </c>
      <c r="BK526">
        <f>Tabel1345[[#This Row],[dependent_variable_value_post_SD_RAW]]/5</f>
        <v>2.84</v>
      </c>
      <c r="BL526">
        <v>7</v>
      </c>
      <c r="BR526">
        <v>0</v>
      </c>
      <c r="BS526">
        <v>0.25</v>
      </c>
      <c r="BT526">
        <v>0.5</v>
      </c>
      <c r="BU526">
        <v>0.75</v>
      </c>
      <c r="BV526">
        <v>0.9</v>
      </c>
    </row>
    <row r="527" spans="1:74" x14ac:dyDescent="0.25">
      <c r="A527" t="s">
        <v>74</v>
      </c>
      <c r="B527" t="s">
        <v>75</v>
      </c>
      <c r="C527">
        <v>26</v>
      </c>
      <c r="D527">
        <v>25</v>
      </c>
      <c r="E527">
        <v>541</v>
      </c>
      <c r="F527" t="s">
        <v>284</v>
      </c>
      <c r="G527" t="s">
        <v>284</v>
      </c>
      <c r="H527">
        <v>2019</v>
      </c>
      <c r="I527" t="s">
        <v>78</v>
      </c>
      <c r="J527" t="s">
        <v>79</v>
      </c>
      <c r="K527" t="s">
        <v>108</v>
      </c>
      <c r="L527">
        <v>70</v>
      </c>
      <c r="N527">
        <v>68.8</v>
      </c>
      <c r="O527" s="2"/>
      <c r="P527" s="2"/>
      <c r="Q527" s="2"/>
      <c r="R527" s="2"/>
      <c r="AS527">
        <v>30</v>
      </c>
      <c r="AU527" t="s">
        <v>223</v>
      </c>
      <c r="AV527" t="s">
        <v>285</v>
      </c>
      <c r="AW527" s="1"/>
      <c r="AX527" t="s">
        <v>88</v>
      </c>
      <c r="AY527" t="s">
        <v>89</v>
      </c>
      <c r="AZ527" t="s">
        <v>90</v>
      </c>
      <c r="BA527" t="s">
        <v>802</v>
      </c>
      <c r="BB527" t="s">
        <v>225</v>
      </c>
      <c r="BC527" t="s">
        <v>226</v>
      </c>
      <c r="BD527">
        <v>0.64</v>
      </c>
      <c r="BE527">
        <v>0.64</v>
      </c>
      <c r="BF527">
        <v>7.0000000000000007E-2</v>
      </c>
      <c r="BG527">
        <v>7.0000000000000007E-2</v>
      </c>
      <c r="BH527">
        <v>0.64</v>
      </c>
      <c r="BI527">
        <v>0.64</v>
      </c>
      <c r="BJ527">
        <v>0.09</v>
      </c>
      <c r="BK527">
        <v>0.09</v>
      </c>
      <c r="BL527">
        <v>16</v>
      </c>
      <c r="BO527" t="s">
        <v>290</v>
      </c>
      <c r="BQ527" t="s">
        <v>291</v>
      </c>
      <c r="BR527">
        <v>0</v>
      </c>
      <c r="BS527">
        <v>0.25</v>
      </c>
      <c r="BT527">
        <v>0.5</v>
      </c>
      <c r="BU527">
        <v>0.75</v>
      </c>
      <c r="BV527">
        <v>0.9</v>
      </c>
    </row>
    <row r="528" spans="1:74" x14ac:dyDescent="0.25">
      <c r="A528" t="s">
        <v>74</v>
      </c>
      <c r="B528" t="s">
        <v>75</v>
      </c>
      <c r="C528">
        <v>26</v>
      </c>
      <c r="D528">
        <v>25</v>
      </c>
      <c r="E528">
        <v>542</v>
      </c>
      <c r="F528" t="s">
        <v>284</v>
      </c>
      <c r="G528" t="s">
        <v>284</v>
      </c>
      <c r="H528">
        <v>2019</v>
      </c>
      <c r="I528" t="s">
        <v>78</v>
      </c>
      <c r="J528" t="s">
        <v>79</v>
      </c>
      <c r="K528" t="s">
        <v>108</v>
      </c>
      <c r="L528">
        <v>70</v>
      </c>
      <c r="N528">
        <v>68.8</v>
      </c>
      <c r="O528" s="2"/>
      <c r="P528" s="2"/>
      <c r="Q528" s="2"/>
      <c r="R528" s="2"/>
      <c r="AS528">
        <v>30</v>
      </c>
      <c r="AU528" t="s">
        <v>223</v>
      </c>
      <c r="AV528" t="s">
        <v>285</v>
      </c>
      <c r="AW528" s="1"/>
      <c r="AX528" t="s">
        <v>88</v>
      </c>
      <c r="AY528" t="s">
        <v>89</v>
      </c>
      <c r="AZ528" t="s">
        <v>90</v>
      </c>
      <c r="BA528" t="s">
        <v>802</v>
      </c>
      <c r="BB528" s="22" t="s">
        <v>234</v>
      </c>
      <c r="BC528" t="s">
        <v>235</v>
      </c>
      <c r="BD528">
        <v>0.66</v>
      </c>
      <c r="BE528">
        <v>0.66</v>
      </c>
      <c r="BF528">
        <v>7.0000000000000007E-2</v>
      </c>
      <c r="BG528">
        <v>7.0000000000000007E-2</v>
      </c>
      <c r="BH528">
        <v>0.66</v>
      </c>
      <c r="BI528">
        <v>0.66</v>
      </c>
      <c r="BJ528">
        <v>0.09</v>
      </c>
      <c r="BK528">
        <v>0.09</v>
      </c>
      <c r="BL528">
        <v>16</v>
      </c>
      <c r="BO528" t="s">
        <v>290</v>
      </c>
      <c r="BQ528" t="s">
        <v>291</v>
      </c>
      <c r="BR528">
        <v>0</v>
      </c>
      <c r="BS528">
        <v>0.25</v>
      </c>
      <c r="BT528">
        <v>0.5</v>
      </c>
      <c r="BU528">
        <v>0.75</v>
      </c>
      <c r="BV528">
        <v>0.9</v>
      </c>
    </row>
    <row r="529" spans="1:74" x14ac:dyDescent="0.25">
      <c r="A529" t="s">
        <v>74</v>
      </c>
      <c r="B529" t="s">
        <v>75</v>
      </c>
      <c r="C529">
        <v>26</v>
      </c>
      <c r="D529">
        <v>25</v>
      </c>
      <c r="E529">
        <v>549</v>
      </c>
      <c r="F529" t="s">
        <v>284</v>
      </c>
      <c r="G529" t="s">
        <v>284</v>
      </c>
      <c r="H529">
        <v>2019</v>
      </c>
      <c r="I529" t="s">
        <v>78</v>
      </c>
      <c r="J529" t="s">
        <v>79</v>
      </c>
      <c r="K529" t="s">
        <v>108</v>
      </c>
      <c r="L529">
        <v>70</v>
      </c>
      <c r="N529">
        <v>68.8</v>
      </c>
      <c r="O529" s="2"/>
      <c r="P529" s="2"/>
      <c r="Q529" s="2"/>
      <c r="R529" s="2"/>
      <c r="AS529">
        <v>60</v>
      </c>
      <c r="AU529" t="s">
        <v>223</v>
      </c>
      <c r="AV529" t="s">
        <v>292</v>
      </c>
      <c r="AW529" s="1"/>
      <c r="AX529" t="s">
        <v>88</v>
      </c>
      <c r="AY529" t="s">
        <v>89</v>
      </c>
      <c r="AZ529" t="s">
        <v>90</v>
      </c>
      <c r="BA529" t="s">
        <v>802</v>
      </c>
      <c r="BB529" t="s">
        <v>225</v>
      </c>
      <c r="BC529" t="s">
        <v>226</v>
      </c>
      <c r="BD529">
        <v>0.64</v>
      </c>
      <c r="BE529">
        <v>0.64</v>
      </c>
      <c r="BF529">
        <v>7.0000000000000007E-2</v>
      </c>
      <c r="BG529">
        <v>7.0000000000000007E-2</v>
      </c>
      <c r="BH529">
        <v>0.65</v>
      </c>
      <c r="BI529">
        <v>0.65</v>
      </c>
      <c r="BJ529">
        <v>0.08</v>
      </c>
      <c r="BK529">
        <v>0.08</v>
      </c>
      <c r="BL529">
        <v>16</v>
      </c>
      <c r="BO529" t="s">
        <v>290</v>
      </c>
      <c r="BQ529" t="s">
        <v>291</v>
      </c>
      <c r="BR529">
        <v>0</v>
      </c>
      <c r="BS529">
        <v>0.25</v>
      </c>
      <c r="BT529">
        <v>0.5</v>
      </c>
      <c r="BU529">
        <v>0.75</v>
      </c>
      <c r="BV529">
        <v>0.9</v>
      </c>
    </row>
    <row r="530" spans="1:74" x14ac:dyDescent="0.25">
      <c r="A530" t="s">
        <v>74</v>
      </c>
      <c r="B530" t="s">
        <v>75</v>
      </c>
      <c r="C530">
        <v>26</v>
      </c>
      <c r="D530">
        <v>25</v>
      </c>
      <c r="E530">
        <v>550</v>
      </c>
      <c r="F530" t="s">
        <v>284</v>
      </c>
      <c r="G530" t="s">
        <v>284</v>
      </c>
      <c r="H530">
        <v>2019</v>
      </c>
      <c r="I530" t="s">
        <v>78</v>
      </c>
      <c r="J530" t="s">
        <v>79</v>
      </c>
      <c r="K530" t="s">
        <v>108</v>
      </c>
      <c r="L530">
        <v>70</v>
      </c>
      <c r="N530">
        <v>68.8</v>
      </c>
      <c r="O530" s="2"/>
      <c r="P530" s="2"/>
      <c r="Q530" s="2"/>
      <c r="R530" s="2"/>
      <c r="AS530">
        <v>60</v>
      </c>
      <c r="AU530" t="s">
        <v>223</v>
      </c>
      <c r="AV530" t="s">
        <v>292</v>
      </c>
      <c r="AW530" s="1"/>
      <c r="AX530" t="s">
        <v>88</v>
      </c>
      <c r="AY530" t="s">
        <v>89</v>
      </c>
      <c r="AZ530" t="s">
        <v>90</v>
      </c>
      <c r="BA530" t="s">
        <v>802</v>
      </c>
      <c r="BB530" s="22" t="s">
        <v>234</v>
      </c>
      <c r="BC530" t="s">
        <v>235</v>
      </c>
      <c r="BD530">
        <v>0.66</v>
      </c>
      <c r="BE530">
        <v>0.66</v>
      </c>
      <c r="BF530">
        <v>7.0000000000000007E-2</v>
      </c>
      <c r="BG530">
        <v>7.0000000000000007E-2</v>
      </c>
      <c r="BH530">
        <v>0.62</v>
      </c>
      <c r="BI530">
        <v>0.62</v>
      </c>
      <c r="BJ530">
        <v>7.0000000000000007E-2</v>
      </c>
      <c r="BK530">
        <v>7.0000000000000007E-2</v>
      </c>
      <c r="BL530">
        <v>16</v>
      </c>
      <c r="BO530" t="s">
        <v>290</v>
      </c>
      <c r="BQ530" t="s">
        <v>291</v>
      </c>
      <c r="BR530">
        <v>0</v>
      </c>
      <c r="BS530">
        <v>0.25</v>
      </c>
      <c r="BT530">
        <v>0.5</v>
      </c>
      <c r="BU530">
        <v>0.75</v>
      </c>
      <c r="BV530">
        <v>0.9</v>
      </c>
    </row>
    <row r="531" spans="1:74" x14ac:dyDescent="0.25">
      <c r="A531" t="s">
        <v>74</v>
      </c>
      <c r="B531" t="s">
        <v>75</v>
      </c>
      <c r="C531">
        <v>27</v>
      </c>
      <c r="D531">
        <v>26</v>
      </c>
      <c r="E531">
        <v>554</v>
      </c>
      <c r="F531" t="s">
        <v>106</v>
      </c>
      <c r="G531" t="s">
        <v>107</v>
      </c>
      <c r="H531">
        <v>2023</v>
      </c>
      <c r="I531" t="s">
        <v>78</v>
      </c>
      <c r="J531" t="s">
        <v>79</v>
      </c>
      <c r="K531" t="s">
        <v>108</v>
      </c>
      <c r="L531">
        <v>60.4</v>
      </c>
      <c r="N531" s="2">
        <v>50</v>
      </c>
      <c r="O531" s="2"/>
      <c r="P531" s="2"/>
      <c r="Q531" s="2"/>
      <c r="R531" s="2"/>
      <c r="S531" t="s">
        <v>82</v>
      </c>
      <c r="T531">
        <v>1.5</v>
      </c>
      <c r="U531">
        <v>0.86</v>
      </c>
      <c r="V531">
        <v>6.78</v>
      </c>
      <c r="W531">
        <v>2.58</v>
      </c>
      <c r="AS531">
        <v>60</v>
      </c>
      <c r="AV531" t="s">
        <v>109</v>
      </c>
      <c r="AW531" s="7" t="s">
        <v>87</v>
      </c>
      <c r="AX531" t="s">
        <v>88</v>
      </c>
      <c r="AY531" t="s">
        <v>89</v>
      </c>
      <c r="AZ531" t="s">
        <v>90</v>
      </c>
      <c r="BA531" t="s">
        <v>802</v>
      </c>
      <c r="BB531" t="s">
        <v>311</v>
      </c>
      <c r="BC531" t="s">
        <v>311</v>
      </c>
      <c r="BD531">
        <v>0.63</v>
      </c>
      <c r="BE531">
        <v>0.63</v>
      </c>
      <c r="BF531">
        <v>0.04</v>
      </c>
      <c r="BG531">
        <v>0.04</v>
      </c>
      <c r="BH531">
        <v>0.67</v>
      </c>
      <c r="BI531">
        <v>0.67</v>
      </c>
      <c r="BJ531">
        <v>0.04</v>
      </c>
      <c r="BK531">
        <v>0.04</v>
      </c>
      <c r="BL531">
        <v>18</v>
      </c>
      <c r="BR531">
        <v>0</v>
      </c>
      <c r="BS531">
        <v>0.25</v>
      </c>
      <c r="BT531">
        <v>0.5</v>
      </c>
      <c r="BU531">
        <v>0.75</v>
      </c>
      <c r="BV531">
        <v>0.9</v>
      </c>
    </row>
    <row r="532" spans="1:74" x14ac:dyDescent="0.25">
      <c r="A532" t="s">
        <v>74</v>
      </c>
      <c r="B532" t="s">
        <v>75</v>
      </c>
      <c r="C532">
        <v>27</v>
      </c>
      <c r="D532">
        <v>26</v>
      </c>
      <c r="E532">
        <v>556</v>
      </c>
      <c r="F532" t="s">
        <v>106</v>
      </c>
      <c r="G532" t="s">
        <v>107</v>
      </c>
      <c r="H532">
        <v>2023</v>
      </c>
      <c r="I532" t="s">
        <v>78</v>
      </c>
      <c r="J532" t="s">
        <v>79</v>
      </c>
      <c r="K532" t="s">
        <v>108</v>
      </c>
      <c r="L532">
        <v>60.4</v>
      </c>
      <c r="N532" s="2">
        <v>50</v>
      </c>
      <c r="O532" s="2"/>
      <c r="P532" s="2"/>
      <c r="Q532" s="2"/>
      <c r="R532" s="2"/>
      <c r="S532" t="s">
        <v>82</v>
      </c>
      <c r="T532">
        <v>1.5</v>
      </c>
      <c r="U532">
        <v>0.86</v>
      </c>
      <c r="V532">
        <v>6.78</v>
      </c>
      <c r="W532">
        <v>2.58</v>
      </c>
      <c r="AS532">
        <v>60</v>
      </c>
      <c r="AV532" t="s">
        <v>109</v>
      </c>
      <c r="AW532" s="7" t="s">
        <v>87</v>
      </c>
      <c r="AX532" t="s">
        <v>88</v>
      </c>
      <c r="AY532" t="s">
        <v>89</v>
      </c>
      <c r="AZ532" t="s">
        <v>90</v>
      </c>
      <c r="BA532" t="s">
        <v>802</v>
      </c>
      <c r="BB532" t="s">
        <v>312</v>
      </c>
      <c r="BC532" t="s">
        <v>312</v>
      </c>
      <c r="BD532">
        <v>1.02</v>
      </c>
      <c r="BE532">
        <v>1.02</v>
      </c>
      <c r="BF532">
        <v>0.06</v>
      </c>
      <c r="BG532">
        <v>0.06</v>
      </c>
      <c r="BH532">
        <v>1.06</v>
      </c>
      <c r="BI532">
        <v>1.06</v>
      </c>
      <c r="BJ532">
        <v>0.06</v>
      </c>
      <c r="BK532">
        <v>0.06</v>
      </c>
      <c r="BL532">
        <v>18</v>
      </c>
      <c r="BR532">
        <v>0</v>
      </c>
      <c r="BS532">
        <v>0.25</v>
      </c>
      <c r="BT532">
        <v>0.5</v>
      </c>
      <c r="BU532">
        <v>0.75</v>
      </c>
      <c r="BV532">
        <v>0.9</v>
      </c>
    </row>
    <row r="533" spans="1:74" x14ac:dyDescent="0.25">
      <c r="A533" t="s">
        <v>74</v>
      </c>
      <c r="B533" t="s">
        <v>75</v>
      </c>
      <c r="C533">
        <v>28</v>
      </c>
      <c r="D533">
        <v>27</v>
      </c>
      <c r="E533">
        <v>561</v>
      </c>
      <c r="F533" s="7" t="s">
        <v>491</v>
      </c>
      <c r="G533" t="s">
        <v>492</v>
      </c>
      <c r="H533">
        <v>2022</v>
      </c>
      <c r="I533" t="s">
        <v>78</v>
      </c>
      <c r="J533" t="s">
        <v>79</v>
      </c>
      <c r="K533" t="s">
        <v>108</v>
      </c>
      <c r="L533">
        <v>78.3</v>
      </c>
      <c r="M533" t="s">
        <v>496</v>
      </c>
      <c r="N533" s="2">
        <v>44.4</v>
      </c>
      <c r="O533" s="2"/>
      <c r="P533" s="2"/>
      <c r="Q533" s="2"/>
      <c r="R533" s="2"/>
      <c r="AS533">
        <v>6.35</v>
      </c>
      <c r="AT533">
        <v>0.92</v>
      </c>
      <c r="AV533" t="s">
        <v>497</v>
      </c>
      <c r="AW533" s="1"/>
      <c r="AX533" t="s">
        <v>119</v>
      </c>
      <c r="AY533" t="s">
        <v>89</v>
      </c>
      <c r="AZ533" t="s">
        <v>90</v>
      </c>
      <c r="BA533" t="s">
        <v>802</v>
      </c>
      <c r="BB533" t="s">
        <v>495</v>
      </c>
      <c r="BC533" t="s">
        <v>92</v>
      </c>
      <c r="BD533">
        <v>1.8543000000000001</v>
      </c>
      <c r="BE533">
        <f>Tabel1345[[#This Row],[dependent_variable_value_pre_RAW]]*60</f>
        <v>111.25800000000001</v>
      </c>
      <c r="BF533">
        <v>0.1033</v>
      </c>
      <c r="BG533">
        <f>Tabel1345[[#This Row],[dependent_variable_value_pre_SD_RAW]]*60</f>
        <v>6.1980000000000004</v>
      </c>
      <c r="BH533">
        <v>1.8449</v>
      </c>
      <c r="BI533">
        <f>Tabel1345[[#This Row],[dependent_variable_value_post_RAW]]*60</f>
        <v>110.694</v>
      </c>
      <c r="BJ533">
        <v>0.1033</v>
      </c>
      <c r="BK533">
        <f>Tabel1345[[#This Row],[dependent_variable_value_post_SD_RAW]]*60</f>
        <v>6.1980000000000004</v>
      </c>
      <c r="BL533">
        <v>56</v>
      </c>
      <c r="BR533">
        <v>0</v>
      </c>
      <c r="BS533">
        <v>0.25</v>
      </c>
      <c r="BT533">
        <v>0.5</v>
      </c>
      <c r="BU533">
        <v>0.75</v>
      </c>
      <c r="BV533">
        <v>0.9</v>
      </c>
    </row>
    <row r="534" spans="1:74" x14ac:dyDescent="0.25">
      <c r="A534" t="s">
        <v>74</v>
      </c>
      <c r="B534" t="s">
        <v>75</v>
      </c>
      <c r="C534">
        <v>28</v>
      </c>
      <c r="D534">
        <v>27</v>
      </c>
      <c r="E534">
        <v>562</v>
      </c>
      <c r="F534" s="7" t="s">
        <v>491</v>
      </c>
      <c r="G534" t="s">
        <v>492</v>
      </c>
      <c r="H534">
        <v>2022</v>
      </c>
      <c r="I534" t="s">
        <v>78</v>
      </c>
      <c r="J534" t="s">
        <v>79</v>
      </c>
      <c r="K534" t="s">
        <v>108</v>
      </c>
      <c r="L534">
        <v>78.3</v>
      </c>
      <c r="M534" t="s">
        <v>493</v>
      </c>
      <c r="N534" s="2">
        <v>44.4</v>
      </c>
      <c r="O534" s="2"/>
      <c r="P534" s="2"/>
      <c r="Q534" s="2"/>
      <c r="R534" s="2"/>
      <c r="AS534">
        <v>5.49</v>
      </c>
      <c r="AT534">
        <v>1.07</v>
      </c>
      <c r="AV534" t="s">
        <v>494</v>
      </c>
      <c r="AW534" s="1"/>
      <c r="AX534" t="s">
        <v>119</v>
      </c>
      <c r="AY534" t="s">
        <v>89</v>
      </c>
      <c r="AZ534" t="s">
        <v>90</v>
      </c>
      <c r="BA534" t="s">
        <v>802</v>
      </c>
      <c r="BB534" t="s">
        <v>495</v>
      </c>
      <c r="BC534" t="s">
        <v>92</v>
      </c>
      <c r="BD534">
        <v>2.0042</v>
      </c>
      <c r="BE534">
        <f>Tabel1345[[#This Row],[dependent_variable_value_pre_RAW]]*60</f>
        <v>120.252</v>
      </c>
      <c r="BF534">
        <v>0.12540000000000001</v>
      </c>
      <c r="BG534">
        <f>Tabel1345[[#This Row],[dependent_variable_value_pre_SD_RAW]]*60</f>
        <v>7.5240000000000009</v>
      </c>
      <c r="BH534">
        <v>1.9571000000000001</v>
      </c>
      <c r="BI534">
        <f>Tabel1345[[#This Row],[dependent_variable_value_post_RAW]]*60</f>
        <v>117.426</v>
      </c>
      <c r="BJ534">
        <v>0.13500000000000001</v>
      </c>
      <c r="BK534">
        <f>Tabel1345[[#This Row],[dependent_variable_value_post_SD_RAW]]*60</f>
        <v>8.1000000000000014</v>
      </c>
      <c r="BL534">
        <v>59</v>
      </c>
      <c r="BR534">
        <v>0</v>
      </c>
      <c r="BS534">
        <v>0.25</v>
      </c>
      <c r="BT534">
        <v>0.5</v>
      </c>
      <c r="BU534">
        <v>0.75</v>
      </c>
      <c r="BV534">
        <v>0.9</v>
      </c>
    </row>
    <row r="535" spans="1:74" x14ac:dyDescent="0.25">
      <c r="A535" t="s">
        <v>74</v>
      </c>
      <c r="B535" t="s">
        <v>75</v>
      </c>
      <c r="C535">
        <v>29</v>
      </c>
      <c r="D535">
        <v>28</v>
      </c>
      <c r="E535">
        <v>563</v>
      </c>
      <c r="F535" s="7" t="s">
        <v>257</v>
      </c>
      <c r="G535" s="7" t="s">
        <v>257</v>
      </c>
      <c r="H535">
        <v>2022</v>
      </c>
      <c r="I535" t="s">
        <v>78</v>
      </c>
      <c r="J535" t="s">
        <v>79</v>
      </c>
      <c r="K535" t="s">
        <v>108</v>
      </c>
      <c r="L535">
        <v>65.900000000000006</v>
      </c>
      <c r="M535" t="s">
        <v>258</v>
      </c>
      <c r="N535" s="2">
        <v>50</v>
      </c>
      <c r="O535" s="2"/>
      <c r="P535" s="2"/>
      <c r="Q535" s="2"/>
      <c r="R535" s="2"/>
      <c r="AS535">
        <v>6</v>
      </c>
      <c r="AV535" t="s">
        <v>259</v>
      </c>
      <c r="AW535" s="20"/>
      <c r="AX535" t="s">
        <v>119</v>
      </c>
      <c r="AY535" t="s">
        <v>89</v>
      </c>
      <c r="AZ535" t="s">
        <v>90</v>
      </c>
      <c r="BA535" t="s">
        <v>802</v>
      </c>
      <c r="BB535" t="s">
        <v>370</v>
      </c>
      <c r="BC535" t="s">
        <v>371</v>
      </c>
      <c r="BD535">
        <v>118.48079819377413</v>
      </c>
      <c r="BE535">
        <v>118.48079819377413</v>
      </c>
      <c r="BF535">
        <v>2.4305762497797248</v>
      </c>
      <c r="BG535">
        <v>2.4305762497797248</v>
      </c>
      <c r="BH535">
        <v>116.98695032548615</v>
      </c>
      <c r="BI535">
        <v>116.98695032548615</v>
      </c>
      <c r="BJ535">
        <v>2.3626274621642769</v>
      </c>
      <c r="BK535">
        <v>2.3626274621642769</v>
      </c>
      <c r="BL535">
        <v>7</v>
      </c>
      <c r="BR535">
        <v>0</v>
      </c>
      <c r="BS535">
        <v>0.25</v>
      </c>
      <c r="BT535">
        <v>0.5</v>
      </c>
      <c r="BU535">
        <v>0.75</v>
      </c>
      <c r="BV535">
        <v>0.9</v>
      </c>
    </row>
    <row r="536" spans="1:74" x14ac:dyDescent="0.25">
      <c r="A536" t="s">
        <v>74</v>
      </c>
      <c r="B536" t="s">
        <v>75</v>
      </c>
      <c r="C536">
        <v>29</v>
      </c>
      <c r="D536">
        <v>28</v>
      </c>
      <c r="E536">
        <v>565</v>
      </c>
      <c r="F536" s="7" t="s">
        <v>257</v>
      </c>
      <c r="G536" s="7" t="s">
        <v>257</v>
      </c>
      <c r="H536">
        <v>2022</v>
      </c>
      <c r="I536" t="s">
        <v>78</v>
      </c>
      <c r="J536" t="s">
        <v>79</v>
      </c>
      <c r="K536" t="s">
        <v>108</v>
      </c>
      <c r="L536">
        <v>65.900000000000006</v>
      </c>
      <c r="M536" t="s">
        <v>258</v>
      </c>
      <c r="N536" s="2">
        <v>50</v>
      </c>
      <c r="O536" s="2"/>
      <c r="P536" s="2"/>
      <c r="Q536" s="2"/>
      <c r="R536" s="2"/>
      <c r="AS536">
        <v>6</v>
      </c>
      <c r="AV536" t="s">
        <v>259</v>
      </c>
      <c r="AW536" s="20"/>
      <c r="AX536" t="s">
        <v>119</v>
      </c>
      <c r="AY536" t="s">
        <v>89</v>
      </c>
      <c r="AZ536" t="s">
        <v>90</v>
      </c>
      <c r="BA536" t="s">
        <v>802</v>
      </c>
      <c r="BB536" t="s">
        <v>372</v>
      </c>
      <c r="BC536" t="s">
        <v>373</v>
      </c>
      <c r="BD536">
        <v>118.48376156325287</v>
      </c>
      <c r="BE536">
        <v>118.48376156325287</v>
      </c>
      <c r="BF536">
        <v>2.5344297211949298</v>
      </c>
      <c r="BG536">
        <v>2.5344297211949298</v>
      </c>
      <c r="BH536">
        <v>117.02317340536356</v>
      </c>
      <c r="BI536">
        <v>117.02317340536356</v>
      </c>
      <c r="BJ536">
        <v>2.1646063414015875</v>
      </c>
      <c r="BK536">
        <v>2.1646063414015875</v>
      </c>
      <c r="BL536">
        <v>7</v>
      </c>
      <c r="BR536">
        <v>0</v>
      </c>
      <c r="BS536">
        <v>0.25</v>
      </c>
      <c r="BT536">
        <v>0.5</v>
      </c>
      <c r="BU536">
        <v>0.75</v>
      </c>
      <c r="BV536">
        <v>0.9</v>
      </c>
    </row>
    <row r="537" spans="1:74" x14ac:dyDescent="0.25">
      <c r="A537" t="s">
        <v>74</v>
      </c>
      <c r="B537" t="s">
        <v>75</v>
      </c>
      <c r="C537">
        <v>29</v>
      </c>
      <c r="D537">
        <v>28</v>
      </c>
      <c r="E537">
        <v>569</v>
      </c>
      <c r="F537" s="7" t="s">
        <v>257</v>
      </c>
      <c r="G537" s="7" t="s">
        <v>257</v>
      </c>
      <c r="H537">
        <v>2022</v>
      </c>
      <c r="I537" t="s">
        <v>78</v>
      </c>
      <c r="J537" t="s">
        <v>79</v>
      </c>
      <c r="K537" t="s">
        <v>108</v>
      </c>
      <c r="L537">
        <v>65.900000000000006</v>
      </c>
      <c r="M537" t="s">
        <v>258</v>
      </c>
      <c r="N537" s="2">
        <v>50</v>
      </c>
      <c r="O537" s="2"/>
      <c r="P537" s="2"/>
      <c r="Q537" s="2"/>
      <c r="R537" s="2"/>
      <c r="AS537">
        <v>6</v>
      </c>
      <c r="AV537" t="s">
        <v>259</v>
      </c>
      <c r="AW537" s="20"/>
      <c r="AX537" t="s">
        <v>119</v>
      </c>
      <c r="AY537" t="s">
        <v>89</v>
      </c>
      <c r="AZ537" t="s">
        <v>90</v>
      </c>
      <c r="BA537" t="s">
        <v>802</v>
      </c>
      <c r="BB537" t="s">
        <v>376</v>
      </c>
      <c r="BC537" t="s">
        <v>366</v>
      </c>
      <c r="BD537">
        <v>1.0151602817972603</v>
      </c>
      <c r="BE537">
        <v>1.0151602817972603</v>
      </c>
      <c r="BF537">
        <v>2.0959021022195372E-2</v>
      </c>
      <c r="BG537">
        <v>2.0959021022195372E-2</v>
      </c>
      <c r="BH537">
        <v>1.0276793994844093</v>
      </c>
      <c r="BI537">
        <v>1.0276793994844093</v>
      </c>
      <c r="BJ537">
        <v>2.0940972739241986E-2</v>
      </c>
      <c r="BK537">
        <v>2.0940972739241986E-2</v>
      </c>
      <c r="BL537">
        <v>7</v>
      </c>
      <c r="BR537">
        <v>0</v>
      </c>
      <c r="BS537">
        <v>0.25</v>
      </c>
      <c r="BT537">
        <v>0.5</v>
      </c>
      <c r="BU537">
        <v>0.75</v>
      </c>
      <c r="BV537">
        <v>0.9</v>
      </c>
    </row>
    <row r="538" spans="1:74" x14ac:dyDescent="0.25">
      <c r="A538" t="s">
        <v>74</v>
      </c>
      <c r="B538" t="s">
        <v>75</v>
      </c>
      <c r="C538">
        <v>29</v>
      </c>
      <c r="D538">
        <v>28</v>
      </c>
      <c r="E538">
        <v>571</v>
      </c>
      <c r="F538" s="7" t="s">
        <v>257</v>
      </c>
      <c r="G538" s="7" t="s">
        <v>257</v>
      </c>
      <c r="H538">
        <v>2022</v>
      </c>
      <c r="I538" t="s">
        <v>78</v>
      </c>
      <c r="J538" t="s">
        <v>79</v>
      </c>
      <c r="K538" t="s">
        <v>108</v>
      </c>
      <c r="L538">
        <v>65.900000000000006</v>
      </c>
      <c r="M538" t="s">
        <v>258</v>
      </c>
      <c r="N538" s="2">
        <v>50</v>
      </c>
      <c r="O538" s="2"/>
      <c r="P538" s="2"/>
      <c r="Q538" s="2"/>
      <c r="R538" s="2"/>
      <c r="AS538">
        <v>6</v>
      </c>
      <c r="AV538" t="s">
        <v>259</v>
      </c>
      <c r="AW538" s="20"/>
      <c r="AX538" t="s">
        <v>119</v>
      </c>
      <c r="AY538" t="s">
        <v>89</v>
      </c>
      <c r="AZ538" t="s">
        <v>90</v>
      </c>
      <c r="BA538" t="s">
        <v>802</v>
      </c>
      <c r="BB538" t="s">
        <v>379</v>
      </c>
      <c r="BC538" t="s">
        <v>367</v>
      </c>
      <c r="BD538">
        <v>1.0151142350766837</v>
      </c>
      <c r="BE538">
        <v>1.0151142350766837</v>
      </c>
      <c r="BF538">
        <v>2.1954011313171713E-2</v>
      </c>
      <c r="BG538">
        <v>2.1954011313171713E-2</v>
      </c>
      <c r="BH538">
        <v>1.027356557721441</v>
      </c>
      <c r="BI538">
        <v>1.027356557721441</v>
      </c>
      <c r="BJ538">
        <v>1.9128508685886298E-2</v>
      </c>
      <c r="BK538">
        <v>1.9128508685886298E-2</v>
      </c>
      <c r="BL538">
        <v>7</v>
      </c>
      <c r="BR538">
        <v>0</v>
      </c>
      <c r="BS538">
        <v>0.25</v>
      </c>
      <c r="BT538">
        <v>0.5</v>
      </c>
      <c r="BU538">
        <v>0.75</v>
      </c>
      <c r="BV538">
        <v>0.9</v>
      </c>
    </row>
    <row r="539" spans="1:74" x14ac:dyDescent="0.25">
      <c r="A539" t="s">
        <v>74</v>
      </c>
      <c r="B539" t="s">
        <v>75</v>
      </c>
      <c r="C539">
        <v>29</v>
      </c>
      <c r="D539">
        <v>28</v>
      </c>
      <c r="E539">
        <v>573</v>
      </c>
      <c r="F539" s="7" t="s">
        <v>257</v>
      </c>
      <c r="G539" s="7" t="s">
        <v>257</v>
      </c>
      <c r="H539">
        <v>2022</v>
      </c>
      <c r="I539" t="s">
        <v>78</v>
      </c>
      <c r="J539" t="s">
        <v>79</v>
      </c>
      <c r="K539" t="s">
        <v>108</v>
      </c>
      <c r="L539">
        <v>65.900000000000006</v>
      </c>
      <c r="M539" t="s">
        <v>258</v>
      </c>
      <c r="N539" s="2">
        <v>50</v>
      </c>
      <c r="O539" s="2"/>
      <c r="P539" s="2"/>
      <c r="Q539" s="2"/>
      <c r="R539" s="2"/>
      <c r="AS539">
        <v>6</v>
      </c>
      <c r="AV539" t="s">
        <v>259</v>
      </c>
      <c r="AW539" s="20"/>
      <c r="AX539" t="s">
        <v>119</v>
      </c>
      <c r="AY539" t="s">
        <v>89</v>
      </c>
      <c r="AZ539" t="s">
        <v>90</v>
      </c>
      <c r="BA539" t="s">
        <v>802</v>
      </c>
      <c r="BB539" t="s">
        <v>431</v>
      </c>
      <c r="BC539" t="s">
        <v>144</v>
      </c>
      <c r="BD539">
        <v>1.4397396377199312</v>
      </c>
      <c r="BE539">
        <v>1.4397396377199312</v>
      </c>
      <c r="BF539">
        <v>7.1501826667127816E-2</v>
      </c>
      <c r="BG539">
        <v>7.1501826667127816E-2</v>
      </c>
      <c r="BH539">
        <v>1.4369932063879916</v>
      </c>
      <c r="BI539">
        <v>1.4369932063879916</v>
      </c>
      <c r="BJ539">
        <v>6.1354829751195328E-2</v>
      </c>
      <c r="BK539">
        <v>6.1354829751195328E-2</v>
      </c>
      <c r="BL539">
        <v>7</v>
      </c>
      <c r="BR539">
        <v>0</v>
      </c>
      <c r="BS539">
        <v>0.25</v>
      </c>
      <c r="BT539">
        <v>0.5</v>
      </c>
      <c r="BU539">
        <v>0.75</v>
      </c>
      <c r="BV539">
        <v>0.9</v>
      </c>
    </row>
    <row r="540" spans="1:74" x14ac:dyDescent="0.25">
      <c r="A540" t="s">
        <v>74</v>
      </c>
      <c r="B540" t="s">
        <v>75</v>
      </c>
      <c r="C540">
        <v>29</v>
      </c>
      <c r="D540">
        <v>28</v>
      </c>
      <c r="E540">
        <v>575</v>
      </c>
      <c r="F540" s="7" t="s">
        <v>257</v>
      </c>
      <c r="G540" s="7" t="s">
        <v>257</v>
      </c>
      <c r="H540">
        <v>2022</v>
      </c>
      <c r="I540" t="s">
        <v>78</v>
      </c>
      <c r="J540" t="s">
        <v>79</v>
      </c>
      <c r="K540" t="s">
        <v>108</v>
      </c>
      <c r="L540">
        <v>65.900000000000006</v>
      </c>
      <c r="M540" t="s">
        <v>258</v>
      </c>
      <c r="N540" s="2">
        <v>50</v>
      </c>
      <c r="O540" s="2"/>
      <c r="P540" s="2"/>
      <c r="Q540" s="2"/>
      <c r="R540" s="2"/>
      <c r="AS540">
        <v>6</v>
      </c>
      <c r="AV540" t="s">
        <v>259</v>
      </c>
      <c r="AW540" s="20"/>
      <c r="AX540" t="s">
        <v>119</v>
      </c>
      <c r="AY540" t="s">
        <v>89</v>
      </c>
      <c r="AZ540" t="s">
        <v>90</v>
      </c>
      <c r="BA540" t="s">
        <v>802</v>
      </c>
      <c r="BB540" t="s">
        <v>432</v>
      </c>
      <c r="BC540" t="s">
        <v>152</v>
      </c>
      <c r="BD540">
        <v>1.4204898339317655</v>
      </c>
      <c r="BE540">
        <v>1.4204898339317655</v>
      </c>
      <c r="BF540">
        <v>7.3966939254106703E-2</v>
      </c>
      <c r="BG540">
        <v>7.3966939254106703E-2</v>
      </c>
      <c r="BH540">
        <v>1.4093186100030999</v>
      </c>
      <c r="BI540">
        <v>1.4093186100030999</v>
      </c>
      <c r="BJ540">
        <v>6.1523006294462598E-2</v>
      </c>
      <c r="BK540">
        <v>6.1523006294462598E-2</v>
      </c>
      <c r="BL540">
        <v>7</v>
      </c>
      <c r="BR540">
        <v>0</v>
      </c>
      <c r="BS540">
        <v>0.25</v>
      </c>
      <c r="BT540">
        <v>0.5</v>
      </c>
      <c r="BU540">
        <v>0.75</v>
      </c>
      <c r="BV540">
        <v>0.9</v>
      </c>
    </row>
    <row r="541" spans="1:74" x14ac:dyDescent="0.25">
      <c r="A541" t="s">
        <v>74</v>
      </c>
      <c r="B541" t="s">
        <v>75</v>
      </c>
      <c r="C541">
        <v>30</v>
      </c>
      <c r="D541">
        <v>28</v>
      </c>
      <c r="E541">
        <v>587</v>
      </c>
      <c r="F541" s="7" t="s">
        <v>278</v>
      </c>
      <c r="G541" t="s">
        <v>279</v>
      </c>
      <c r="H541">
        <v>2020</v>
      </c>
      <c r="I541" t="s">
        <v>78</v>
      </c>
      <c r="J541" t="s">
        <v>79</v>
      </c>
      <c r="K541" t="s">
        <v>108</v>
      </c>
      <c r="L541">
        <v>67.8</v>
      </c>
      <c r="M541" t="s">
        <v>280</v>
      </c>
      <c r="N541" s="2">
        <v>50</v>
      </c>
      <c r="O541" s="2"/>
      <c r="P541" s="2"/>
      <c r="Q541" s="2"/>
      <c r="R541" s="2"/>
      <c r="AS541">
        <v>10</v>
      </c>
      <c r="AT541" t="s">
        <v>281</v>
      </c>
      <c r="AV541" t="s">
        <v>282</v>
      </c>
      <c r="AW541" s="1"/>
      <c r="AX541" t="s">
        <v>88</v>
      </c>
      <c r="AY541" t="s">
        <v>89</v>
      </c>
      <c r="AZ541" t="s">
        <v>90</v>
      </c>
      <c r="BA541" t="s">
        <v>802</v>
      </c>
      <c r="BB541" t="s">
        <v>370</v>
      </c>
      <c r="BC541" t="s">
        <v>371</v>
      </c>
      <c r="BD541">
        <v>110.9151061317942</v>
      </c>
      <c r="BE541">
        <v>110.9151061317942</v>
      </c>
      <c r="BF541">
        <v>2.3132821879322742</v>
      </c>
      <c r="BG541">
        <v>2.3132821879322742</v>
      </c>
      <c r="BH541">
        <v>111.5742857603889</v>
      </c>
      <c r="BI541">
        <v>111.5742857603889</v>
      </c>
      <c r="BJ541">
        <v>2.7965939650653562</v>
      </c>
      <c r="BK541">
        <v>2.7965939650653562</v>
      </c>
      <c r="BL541">
        <v>5</v>
      </c>
      <c r="BR541">
        <v>0</v>
      </c>
      <c r="BS541">
        <v>0.25</v>
      </c>
      <c r="BT541">
        <v>0.5</v>
      </c>
      <c r="BU541">
        <v>0.75</v>
      </c>
      <c r="BV541">
        <v>0.9</v>
      </c>
    </row>
    <row r="542" spans="1:74" x14ac:dyDescent="0.25">
      <c r="A542" t="s">
        <v>74</v>
      </c>
      <c r="B542" t="s">
        <v>75</v>
      </c>
      <c r="C542">
        <v>30</v>
      </c>
      <c r="D542">
        <v>28</v>
      </c>
      <c r="E542">
        <v>589</v>
      </c>
      <c r="F542" s="7" t="s">
        <v>278</v>
      </c>
      <c r="G542" t="s">
        <v>279</v>
      </c>
      <c r="H542">
        <v>2020</v>
      </c>
      <c r="I542" t="s">
        <v>78</v>
      </c>
      <c r="J542" t="s">
        <v>79</v>
      </c>
      <c r="K542" t="s">
        <v>108</v>
      </c>
      <c r="L542">
        <v>67.8</v>
      </c>
      <c r="M542" t="s">
        <v>280</v>
      </c>
      <c r="N542" s="2">
        <v>50</v>
      </c>
      <c r="O542" s="2"/>
      <c r="P542" s="2"/>
      <c r="Q542" s="2"/>
      <c r="R542" s="2"/>
      <c r="AS542">
        <v>10</v>
      </c>
      <c r="AT542" t="s">
        <v>281</v>
      </c>
      <c r="AV542" t="s">
        <v>282</v>
      </c>
      <c r="AW542" s="1"/>
      <c r="AX542" t="s">
        <v>88</v>
      </c>
      <c r="AY542" t="s">
        <v>89</v>
      </c>
      <c r="AZ542" t="s">
        <v>90</v>
      </c>
      <c r="BA542" t="s">
        <v>802</v>
      </c>
      <c r="BB542" t="s">
        <v>372</v>
      </c>
      <c r="BC542" t="s">
        <v>373</v>
      </c>
      <c r="BD542">
        <v>110.88305528651119</v>
      </c>
      <c r="BE542">
        <v>110.88305528651119</v>
      </c>
      <c r="BF542">
        <v>2.5138355853426484</v>
      </c>
      <c r="BG542">
        <v>2.5138355853426484</v>
      </c>
      <c r="BH542">
        <v>111.54743393948922</v>
      </c>
      <c r="BI542">
        <v>111.54743393948922</v>
      </c>
      <c r="BJ542">
        <v>2.557478429813858</v>
      </c>
      <c r="BK542">
        <v>2.557478429813858</v>
      </c>
      <c r="BL542">
        <v>5</v>
      </c>
      <c r="BR542">
        <v>0</v>
      </c>
      <c r="BS542">
        <v>0.25</v>
      </c>
      <c r="BT542">
        <v>0.5</v>
      </c>
      <c r="BU542">
        <v>0.75</v>
      </c>
      <c r="BV542">
        <v>0.9</v>
      </c>
    </row>
    <row r="543" spans="1:74" x14ac:dyDescent="0.25">
      <c r="A543" t="s">
        <v>74</v>
      </c>
      <c r="B543" t="s">
        <v>75</v>
      </c>
      <c r="C543">
        <v>30</v>
      </c>
      <c r="D543">
        <v>28</v>
      </c>
      <c r="E543">
        <v>593</v>
      </c>
      <c r="F543" s="7" t="s">
        <v>278</v>
      </c>
      <c r="G543" t="s">
        <v>279</v>
      </c>
      <c r="H543">
        <v>2020</v>
      </c>
      <c r="I543" t="s">
        <v>78</v>
      </c>
      <c r="J543" t="s">
        <v>79</v>
      </c>
      <c r="K543" t="s">
        <v>108</v>
      </c>
      <c r="L543">
        <v>67.8</v>
      </c>
      <c r="M543" t="s">
        <v>280</v>
      </c>
      <c r="N543" s="2">
        <v>50</v>
      </c>
      <c r="O543" s="2"/>
      <c r="P543" s="2"/>
      <c r="Q543" s="2"/>
      <c r="R543" s="2"/>
      <c r="AS543">
        <v>10</v>
      </c>
      <c r="AT543" t="s">
        <v>281</v>
      </c>
      <c r="AV543" t="s">
        <v>282</v>
      </c>
      <c r="AW543" s="1"/>
      <c r="AX543" t="s">
        <v>88</v>
      </c>
      <c r="AY543" t="s">
        <v>89</v>
      </c>
      <c r="AZ543" t="s">
        <v>90</v>
      </c>
      <c r="BA543" t="s">
        <v>802</v>
      </c>
      <c r="BB543" t="s">
        <v>376</v>
      </c>
      <c r="BC543" t="s">
        <v>366</v>
      </c>
      <c r="BD543">
        <v>1.0875166498572351</v>
      </c>
      <c r="BE543">
        <v>1.0875166498572351</v>
      </c>
      <c r="BF543">
        <v>2.3218642184127641E-2</v>
      </c>
      <c r="BG543">
        <v>2.3218642184127641E-2</v>
      </c>
      <c r="BH543">
        <v>1.0808179068452319</v>
      </c>
      <c r="BI543">
        <v>1.0808179068452319</v>
      </c>
      <c r="BJ543">
        <v>2.6802502217672726E-2</v>
      </c>
      <c r="BK543">
        <v>2.6802502217672726E-2</v>
      </c>
      <c r="BL543">
        <v>5</v>
      </c>
      <c r="BR543">
        <v>0</v>
      </c>
      <c r="BS543">
        <v>0.25</v>
      </c>
      <c r="BT543">
        <v>0.5</v>
      </c>
      <c r="BU543">
        <v>0.75</v>
      </c>
      <c r="BV543">
        <v>0.9</v>
      </c>
    </row>
    <row r="544" spans="1:74" x14ac:dyDescent="0.25">
      <c r="A544" t="s">
        <v>74</v>
      </c>
      <c r="B544" t="s">
        <v>75</v>
      </c>
      <c r="C544">
        <v>30</v>
      </c>
      <c r="D544">
        <v>28</v>
      </c>
      <c r="E544">
        <v>595</v>
      </c>
      <c r="F544" s="7" t="s">
        <v>278</v>
      </c>
      <c r="G544" t="s">
        <v>279</v>
      </c>
      <c r="H544">
        <v>2020</v>
      </c>
      <c r="I544" t="s">
        <v>78</v>
      </c>
      <c r="J544" t="s">
        <v>79</v>
      </c>
      <c r="K544" t="s">
        <v>108</v>
      </c>
      <c r="L544">
        <v>67.8</v>
      </c>
      <c r="M544" t="s">
        <v>280</v>
      </c>
      <c r="N544" s="2">
        <v>50</v>
      </c>
      <c r="O544" s="2"/>
      <c r="P544" s="2"/>
      <c r="Q544" s="2"/>
      <c r="R544" s="2"/>
      <c r="AS544">
        <v>10</v>
      </c>
      <c r="AT544" t="s">
        <v>281</v>
      </c>
      <c r="AV544" t="s">
        <v>282</v>
      </c>
      <c r="AW544" s="1"/>
      <c r="AX544" t="s">
        <v>88</v>
      </c>
      <c r="AY544" t="s">
        <v>89</v>
      </c>
      <c r="AZ544" t="s">
        <v>90</v>
      </c>
      <c r="BA544" t="s">
        <v>802</v>
      </c>
      <c r="BB544" t="s">
        <v>379</v>
      </c>
      <c r="BC544" t="s">
        <v>367</v>
      </c>
      <c r="BD544">
        <v>1.0879921725614816</v>
      </c>
      <c r="BE544">
        <v>1.0879921725614816</v>
      </c>
      <c r="BF544">
        <v>2.5285249204871778E-2</v>
      </c>
      <c r="BG544">
        <v>2.5285249204871778E-2</v>
      </c>
      <c r="BH544">
        <v>1.081004255175595</v>
      </c>
      <c r="BI544">
        <v>1.081004255175595</v>
      </c>
      <c r="BJ544">
        <v>2.4579049686691379E-2</v>
      </c>
      <c r="BK544">
        <v>2.4579049686691379E-2</v>
      </c>
      <c r="BL544">
        <v>5</v>
      </c>
      <c r="BR544">
        <v>0</v>
      </c>
      <c r="BS544">
        <v>0.25</v>
      </c>
      <c r="BT544">
        <v>0.5</v>
      </c>
      <c r="BU544">
        <v>0.75</v>
      </c>
      <c r="BV544">
        <v>0.9</v>
      </c>
    </row>
    <row r="545" spans="1:74" x14ac:dyDescent="0.25">
      <c r="A545" t="s">
        <v>74</v>
      </c>
      <c r="B545" t="s">
        <v>75</v>
      </c>
      <c r="C545">
        <v>30</v>
      </c>
      <c r="D545">
        <v>28</v>
      </c>
      <c r="E545">
        <v>597</v>
      </c>
      <c r="F545" s="7" t="s">
        <v>278</v>
      </c>
      <c r="G545" t="s">
        <v>279</v>
      </c>
      <c r="H545">
        <v>2020</v>
      </c>
      <c r="I545" t="s">
        <v>78</v>
      </c>
      <c r="J545" t="s">
        <v>79</v>
      </c>
      <c r="K545" t="s">
        <v>108</v>
      </c>
      <c r="L545">
        <v>67.8</v>
      </c>
      <c r="M545" t="s">
        <v>280</v>
      </c>
      <c r="N545" s="2">
        <v>50</v>
      </c>
      <c r="O545" s="2"/>
      <c r="P545" s="2"/>
      <c r="Q545" s="2"/>
      <c r="R545" s="2"/>
      <c r="AS545">
        <v>10</v>
      </c>
      <c r="AT545" t="s">
        <v>281</v>
      </c>
      <c r="AV545" t="s">
        <v>282</v>
      </c>
      <c r="AW545" s="1"/>
      <c r="AX545" t="s">
        <v>88</v>
      </c>
      <c r="AY545" t="s">
        <v>89</v>
      </c>
      <c r="AZ545" t="s">
        <v>90</v>
      </c>
      <c r="BA545" t="s">
        <v>802</v>
      </c>
      <c r="BB545" t="s">
        <v>431</v>
      </c>
      <c r="BC545" t="s">
        <v>144</v>
      </c>
      <c r="BD545">
        <v>1.3415293833759261</v>
      </c>
      <c r="BE545">
        <v>1.3415293833759261</v>
      </c>
      <c r="BF545">
        <v>5.472437252008068E-2</v>
      </c>
      <c r="BG545">
        <v>5.472437252008068E-2</v>
      </c>
      <c r="BH545">
        <v>1.3485732614042258</v>
      </c>
      <c r="BI545">
        <v>1.3485732614042258</v>
      </c>
      <c r="BJ545">
        <v>6.1138373018807736E-2</v>
      </c>
      <c r="BK545">
        <v>6.1138373018807736E-2</v>
      </c>
      <c r="BL545">
        <v>5</v>
      </c>
      <c r="BR545">
        <v>0</v>
      </c>
      <c r="BS545">
        <v>0.25</v>
      </c>
      <c r="BT545">
        <v>0.5</v>
      </c>
      <c r="BU545">
        <v>0.75</v>
      </c>
      <c r="BV545">
        <v>0.9</v>
      </c>
    </row>
    <row r="546" spans="1:74" x14ac:dyDescent="0.25">
      <c r="A546" t="s">
        <v>74</v>
      </c>
      <c r="B546" t="s">
        <v>75</v>
      </c>
      <c r="C546">
        <v>30</v>
      </c>
      <c r="D546">
        <v>28</v>
      </c>
      <c r="E546">
        <v>599</v>
      </c>
      <c r="F546" s="7" t="s">
        <v>278</v>
      </c>
      <c r="G546" t="s">
        <v>279</v>
      </c>
      <c r="H546">
        <v>2020</v>
      </c>
      <c r="I546" t="s">
        <v>78</v>
      </c>
      <c r="J546" t="s">
        <v>79</v>
      </c>
      <c r="K546" t="s">
        <v>108</v>
      </c>
      <c r="L546">
        <v>67.8</v>
      </c>
      <c r="M546" t="s">
        <v>280</v>
      </c>
      <c r="N546" s="2">
        <v>50</v>
      </c>
      <c r="O546" s="2"/>
      <c r="P546" s="2"/>
      <c r="Q546" s="2"/>
      <c r="R546" s="2"/>
      <c r="AS546">
        <v>10</v>
      </c>
      <c r="AT546" t="s">
        <v>281</v>
      </c>
      <c r="AV546" t="s">
        <v>282</v>
      </c>
      <c r="AW546" s="1"/>
      <c r="AX546" t="s">
        <v>88</v>
      </c>
      <c r="AY546" t="s">
        <v>89</v>
      </c>
      <c r="AZ546" t="s">
        <v>90</v>
      </c>
      <c r="BA546" t="s">
        <v>802</v>
      </c>
      <c r="BB546" t="s">
        <v>432</v>
      </c>
      <c r="BC546" t="s">
        <v>152</v>
      </c>
      <c r="BD546">
        <v>1.3332428733122801</v>
      </c>
      <c r="BE546">
        <v>1.3332428733122801</v>
      </c>
      <c r="BF546">
        <v>5.7788493468045779E-2</v>
      </c>
      <c r="BG546">
        <v>5.7788493468045779E-2</v>
      </c>
      <c r="BH546">
        <v>1.3366757250288299</v>
      </c>
      <c r="BI546">
        <v>1.3366757250288299</v>
      </c>
      <c r="BJ546">
        <v>6.3252495028374739E-2</v>
      </c>
      <c r="BK546">
        <v>6.3252495028374739E-2</v>
      </c>
      <c r="BL546">
        <v>5</v>
      </c>
      <c r="BR546">
        <v>0</v>
      </c>
      <c r="BS546">
        <v>0.25</v>
      </c>
      <c r="BT546">
        <v>0.5</v>
      </c>
      <c r="BU546">
        <v>0.75</v>
      </c>
      <c r="BV546">
        <v>0.9</v>
      </c>
    </row>
    <row r="547" spans="1:74" x14ac:dyDescent="0.25">
      <c r="A547" t="s">
        <v>74</v>
      </c>
      <c r="B547" t="s">
        <v>75</v>
      </c>
      <c r="C547">
        <v>31</v>
      </c>
      <c r="D547">
        <v>29</v>
      </c>
      <c r="E547">
        <v>620</v>
      </c>
      <c r="F547" t="s">
        <v>457</v>
      </c>
      <c r="G547" t="s">
        <v>458</v>
      </c>
      <c r="H547">
        <v>2007</v>
      </c>
      <c r="I547" t="s">
        <v>78</v>
      </c>
      <c r="J547" t="s">
        <v>79</v>
      </c>
      <c r="K547" t="s">
        <v>80</v>
      </c>
      <c r="L547">
        <v>78.2</v>
      </c>
      <c r="M547" t="s">
        <v>459</v>
      </c>
      <c r="N547" s="2">
        <v>22.8</v>
      </c>
      <c r="O547" s="2"/>
      <c r="P547" s="2"/>
      <c r="Q547" s="2"/>
      <c r="R547" s="2"/>
      <c r="AS547" t="s">
        <v>460</v>
      </c>
      <c r="AU547" t="s">
        <v>461</v>
      </c>
      <c r="AV547" t="s">
        <v>118</v>
      </c>
      <c r="AW547" t="s">
        <v>105</v>
      </c>
      <c r="AX547" t="s">
        <v>88</v>
      </c>
      <c r="AY547" t="s">
        <v>120</v>
      </c>
      <c r="AZ547" t="s">
        <v>90</v>
      </c>
      <c r="BA547" t="s">
        <v>802</v>
      </c>
      <c r="BB547" t="s">
        <v>462</v>
      </c>
      <c r="BC547" t="s">
        <v>419</v>
      </c>
      <c r="BD547" s="19">
        <v>52.48</v>
      </c>
      <c r="BE547" s="17">
        <v>0.52480000000000004</v>
      </c>
      <c r="BF547" s="19">
        <v>9.32</v>
      </c>
      <c r="BG547" s="17">
        <v>9.3200000000000005E-2</v>
      </c>
      <c r="BH547" s="19">
        <v>52.1</v>
      </c>
      <c r="BI547" s="17">
        <v>0.52100000000000002</v>
      </c>
      <c r="BJ547" s="19">
        <v>9.44</v>
      </c>
      <c r="BK547" s="17">
        <v>9.4399999999999998E-2</v>
      </c>
      <c r="BL547">
        <v>22</v>
      </c>
      <c r="BR547">
        <v>0</v>
      </c>
      <c r="BS547">
        <v>0.25</v>
      </c>
      <c r="BT547">
        <v>0.5</v>
      </c>
      <c r="BU547">
        <v>0.75</v>
      </c>
      <c r="BV547">
        <v>0.9</v>
      </c>
    </row>
    <row r="548" spans="1:74" x14ac:dyDescent="0.25">
      <c r="A548" t="s">
        <v>74</v>
      </c>
      <c r="B548" t="s">
        <v>75</v>
      </c>
      <c r="C548">
        <v>1</v>
      </c>
      <c r="D548">
        <v>1</v>
      </c>
      <c r="E548">
        <v>8</v>
      </c>
      <c r="F548" t="s">
        <v>434</v>
      </c>
      <c r="G548" t="s">
        <v>435</v>
      </c>
      <c r="H548">
        <v>2015</v>
      </c>
      <c r="I548" t="s">
        <v>78</v>
      </c>
      <c r="J548" t="s">
        <v>79</v>
      </c>
      <c r="K548" t="s">
        <v>80</v>
      </c>
      <c r="L548">
        <v>73.2</v>
      </c>
      <c r="N548" s="2">
        <v>29</v>
      </c>
      <c r="O548" s="2"/>
      <c r="P548" s="2"/>
      <c r="Q548" s="2"/>
      <c r="R548" s="2"/>
      <c r="S548" t="s">
        <v>82</v>
      </c>
      <c r="T548" t="s">
        <v>85</v>
      </c>
      <c r="V548" t="s">
        <v>436</v>
      </c>
      <c r="AS548" s="3">
        <v>2.94</v>
      </c>
      <c r="AT548" s="3">
        <v>0.82</v>
      </c>
      <c r="AU548" t="s">
        <v>437</v>
      </c>
      <c r="AV548" t="s">
        <v>438</v>
      </c>
      <c r="AW548" t="s">
        <v>105</v>
      </c>
      <c r="AX548" t="s">
        <v>119</v>
      </c>
      <c r="AY548" t="s">
        <v>120</v>
      </c>
      <c r="AZ548" t="s">
        <v>90</v>
      </c>
      <c r="BA548" t="s">
        <v>802</v>
      </c>
      <c r="BB548" t="s">
        <v>452</v>
      </c>
      <c r="BC548" t="s">
        <v>312</v>
      </c>
      <c r="BD548">
        <v>1.0900000000000001</v>
      </c>
      <c r="BE548">
        <v>1.0900000000000001</v>
      </c>
      <c r="BF548">
        <v>0.04</v>
      </c>
      <c r="BG548">
        <v>0.04</v>
      </c>
      <c r="BH548" s="3">
        <v>1.1000000000000001</v>
      </c>
      <c r="BI548" s="3">
        <v>1.1000000000000001</v>
      </c>
      <c r="BJ548" s="3">
        <v>0.04</v>
      </c>
      <c r="BK548" s="3">
        <v>0.04</v>
      </c>
      <c r="BL548">
        <v>17</v>
      </c>
      <c r="BM548" t="s">
        <v>95</v>
      </c>
      <c r="BN548">
        <v>0.42</v>
      </c>
      <c r="BO548" t="s">
        <v>453</v>
      </c>
      <c r="BQ548">
        <v>0.08</v>
      </c>
      <c r="BR548">
        <v>0</v>
      </c>
      <c r="BS548">
        <v>0.25</v>
      </c>
      <c r="BT548">
        <v>0.5</v>
      </c>
      <c r="BU548">
        <v>0.75</v>
      </c>
      <c r="BV548">
        <v>0.9</v>
      </c>
    </row>
    <row r="549" spans="1:74" x14ac:dyDescent="0.25">
      <c r="A549" t="s">
        <v>74</v>
      </c>
      <c r="B549" t="s">
        <v>75</v>
      </c>
      <c r="C549">
        <v>2</v>
      </c>
      <c r="D549">
        <v>2</v>
      </c>
      <c r="E549">
        <v>13</v>
      </c>
      <c r="F549" t="s">
        <v>124</v>
      </c>
      <c r="G549" t="s">
        <v>125</v>
      </c>
      <c r="H549">
        <v>2020</v>
      </c>
      <c r="I549" t="s">
        <v>78</v>
      </c>
      <c r="J549" t="s">
        <v>79</v>
      </c>
      <c r="K549" t="s">
        <v>80</v>
      </c>
      <c r="L549">
        <v>70.48</v>
      </c>
      <c r="N549" s="2">
        <v>0</v>
      </c>
      <c r="O549" s="2"/>
      <c r="P549" s="2"/>
      <c r="Q549" s="2"/>
      <c r="R549" s="2"/>
      <c r="AS549" t="s">
        <v>85</v>
      </c>
      <c r="AV549" t="s">
        <v>126</v>
      </c>
      <c r="AW549" s="20"/>
      <c r="AX549" s="1"/>
      <c r="AY549" t="s">
        <v>120</v>
      </c>
      <c r="AZ549" t="s">
        <v>90</v>
      </c>
      <c r="BA549" t="s">
        <v>127</v>
      </c>
      <c r="BB549" t="s">
        <v>128</v>
      </c>
      <c r="BC549" t="s">
        <v>129</v>
      </c>
      <c r="BD549">
        <v>0.92</v>
      </c>
      <c r="BE549">
        <v>0.92</v>
      </c>
      <c r="BF549">
        <v>0.18</v>
      </c>
      <c r="BG549">
        <v>0.18</v>
      </c>
      <c r="BH549">
        <v>0.96</v>
      </c>
      <c r="BI549">
        <v>0.96</v>
      </c>
      <c r="BJ549">
        <v>0.18</v>
      </c>
      <c r="BK549">
        <v>0.18</v>
      </c>
      <c r="BL549">
        <v>33</v>
      </c>
      <c r="BR549">
        <v>0</v>
      </c>
      <c r="BS549">
        <v>0.25</v>
      </c>
      <c r="BT549">
        <v>0.5</v>
      </c>
      <c r="BU549">
        <v>0.75</v>
      </c>
      <c r="BV549">
        <v>0.9</v>
      </c>
    </row>
    <row r="550" spans="1:74" x14ac:dyDescent="0.25">
      <c r="A550" t="s">
        <v>74</v>
      </c>
      <c r="B550" t="s">
        <v>75</v>
      </c>
      <c r="C550">
        <v>2</v>
      </c>
      <c r="D550">
        <v>2</v>
      </c>
      <c r="E550">
        <v>16</v>
      </c>
      <c r="F550" t="s">
        <v>124</v>
      </c>
      <c r="G550" t="s">
        <v>125</v>
      </c>
      <c r="H550">
        <v>2020</v>
      </c>
      <c r="I550" t="s">
        <v>78</v>
      </c>
      <c r="J550" t="s">
        <v>79</v>
      </c>
      <c r="K550" t="s">
        <v>80</v>
      </c>
      <c r="L550">
        <v>70.48</v>
      </c>
      <c r="N550" s="2">
        <v>0</v>
      </c>
      <c r="O550" s="2"/>
      <c r="P550" s="2"/>
      <c r="Q550" s="2"/>
      <c r="R550" s="2"/>
      <c r="AS550" t="s">
        <v>85</v>
      </c>
      <c r="AV550" t="s">
        <v>131</v>
      </c>
      <c r="AW550" s="20"/>
      <c r="AX550" s="1"/>
      <c r="AY550" t="s">
        <v>120</v>
      </c>
      <c r="AZ550" t="s">
        <v>90</v>
      </c>
      <c r="BA550" t="s">
        <v>127</v>
      </c>
      <c r="BB550" t="s">
        <v>128</v>
      </c>
      <c r="BC550" t="s">
        <v>129</v>
      </c>
      <c r="BD550">
        <v>0.92</v>
      </c>
      <c r="BE550">
        <v>0.92</v>
      </c>
      <c r="BF550">
        <v>0.18</v>
      </c>
      <c r="BG550">
        <v>0.18</v>
      </c>
      <c r="BH550">
        <v>0.96</v>
      </c>
      <c r="BI550">
        <v>0.96</v>
      </c>
      <c r="BJ550">
        <v>0.2</v>
      </c>
      <c r="BK550">
        <v>0.2</v>
      </c>
      <c r="BL550">
        <v>33</v>
      </c>
      <c r="BR550">
        <v>0</v>
      </c>
      <c r="BS550">
        <v>0.25</v>
      </c>
      <c r="BT550">
        <v>0.5</v>
      </c>
      <c r="BU550">
        <v>0.75</v>
      </c>
      <c r="BV550">
        <v>0.9</v>
      </c>
    </row>
    <row r="551" spans="1:74" x14ac:dyDescent="0.25">
      <c r="A551" t="s">
        <v>74</v>
      </c>
      <c r="B551" t="s">
        <v>75</v>
      </c>
      <c r="C551">
        <v>3</v>
      </c>
      <c r="D551">
        <v>3</v>
      </c>
      <c r="E551">
        <v>21</v>
      </c>
      <c r="F551" t="s">
        <v>113</v>
      </c>
      <c r="G551" t="s">
        <v>114</v>
      </c>
      <c r="H551">
        <v>2014</v>
      </c>
      <c r="I551" t="s">
        <v>78</v>
      </c>
      <c r="J551" t="s">
        <v>79</v>
      </c>
      <c r="K551" t="s">
        <v>80</v>
      </c>
      <c r="L551">
        <v>64</v>
      </c>
      <c r="M551" t="s">
        <v>115</v>
      </c>
      <c r="N551" s="2">
        <v>100</v>
      </c>
      <c r="O551" s="2"/>
      <c r="P551" s="2"/>
      <c r="Q551" s="2"/>
      <c r="R551" s="2"/>
      <c r="S551" t="s">
        <v>116</v>
      </c>
      <c r="T551" t="s">
        <v>85</v>
      </c>
      <c r="V551" s="8">
        <v>18.600000000000001</v>
      </c>
      <c r="W551">
        <v>1.6</v>
      </c>
      <c r="AH551">
        <v>2420.0700000000002</v>
      </c>
      <c r="AI551">
        <v>929.41</v>
      </c>
      <c r="AJ551">
        <v>2223.84</v>
      </c>
      <c r="AK551">
        <v>633.16</v>
      </c>
      <c r="AL551" t="s">
        <v>117</v>
      </c>
      <c r="AS551">
        <v>4.8</v>
      </c>
      <c r="AT551">
        <v>3.43</v>
      </c>
      <c r="AV551" t="s">
        <v>118</v>
      </c>
      <c r="AW551" t="s">
        <v>105</v>
      </c>
      <c r="AX551" t="s">
        <v>119</v>
      </c>
      <c r="AY551" t="s">
        <v>120</v>
      </c>
      <c r="AZ551" t="s">
        <v>90</v>
      </c>
      <c r="BA551" t="s">
        <v>127</v>
      </c>
      <c r="BB551" t="s">
        <v>140</v>
      </c>
      <c r="BC551" t="s">
        <v>129</v>
      </c>
      <c r="BD551" s="5">
        <v>124</v>
      </c>
      <c r="BE551">
        <v>1.24</v>
      </c>
      <c r="BF551" s="5">
        <v>17.34</v>
      </c>
      <c r="BG551">
        <v>0.1734</v>
      </c>
      <c r="BH551" s="5">
        <v>133.30000000000001</v>
      </c>
      <c r="BI551">
        <v>1.333</v>
      </c>
      <c r="BJ551" s="5">
        <v>18.059999999999999</v>
      </c>
      <c r="BK551">
        <v>0.18060000000000001</v>
      </c>
      <c r="BL551">
        <v>20</v>
      </c>
      <c r="BO551" t="s">
        <v>123</v>
      </c>
      <c r="BQ551">
        <v>1E-3</v>
      </c>
      <c r="BR551">
        <v>0</v>
      </c>
      <c r="BS551">
        <v>0.25</v>
      </c>
      <c r="BT551">
        <v>0.5</v>
      </c>
      <c r="BU551">
        <v>0.75</v>
      </c>
      <c r="BV551">
        <v>0.9</v>
      </c>
    </row>
    <row r="552" spans="1:74" x14ac:dyDescent="0.25">
      <c r="A552" t="s">
        <v>74</v>
      </c>
      <c r="B552" t="s">
        <v>75</v>
      </c>
      <c r="C552">
        <v>3</v>
      </c>
      <c r="D552">
        <v>3</v>
      </c>
      <c r="E552">
        <v>25</v>
      </c>
      <c r="F552" t="s">
        <v>113</v>
      </c>
      <c r="G552" t="s">
        <v>114</v>
      </c>
      <c r="H552">
        <v>2014</v>
      </c>
      <c r="I552" t="s">
        <v>78</v>
      </c>
      <c r="J552" t="s">
        <v>79</v>
      </c>
      <c r="K552" t="s">
        <v>80</v>
      </c>
      <c r="L552">
        <v>74.5</v>
      </c>
      <c r="M552" t="s">
        <v>130</v>
      </c>
      <c r="N552" s="2">
        <v>100</v>
      </c>
      <c r="O552" s="2"/>
      <c r="P552" s="2"/>
      <c r="Q552" s="2"/>
      <c r="R552" s="2"/>
      <c r="S552" t="s">
        <v>116</v>
      </c>
      <c r="T552" t="s">
        <v>85</v>
      </c>
      <c r="V552" s="8">
        <v>17.39</v>
      </c>
      <c r="W552">
        <v>1.61</v>
      </c>
      <c r="AH552">
        <v>2765.02</v>
      </c>
      <c r="AI552">
        <v>935.44</v>
      </c>
      <c r="AJ552">
        <v>2433.96</v>
      </c>
      <c r="AK552">
        <v>711.76</v>
      </c>
      <c r="AL552" t="s">
        <v>117</v>
      </c>
      <c r="AS552">
        <v>3</v>
      </c>
      <c r="AT552">
        <v>2.4900000000000002</v>
      </c>
      <c r="AV552" t="s">
        <v>118</v>
      </c>
      <c r="AW552" t="s">
        <v>105</v>
      </c>
      <c r="AX552" t="s">
        <v>119</v>
      </c>
      <c r="AY552" t="s">
        <v>120</v>
      </c>
      <c r="AZ552" t="s">
        <v>90</v>
      </c>
      <c r="BA552" t="s">
        <v>127</v>
      </c>
      <c r="BB552" t="s">
        <v>140</v>
      </c>
      <c r="BC552" t="s">
        <v>129</v>
      </c>
      <c r="BD552" s="5">
        <v>116.79</v>
      </c>
      <c r="BE552">
        <v>1.1678999999999999</v>
      </c>
      <c r="BF552" s="5">
        <v>19.63</v>
      </c>
      <c r="BG552">
        <v>0.1963</v>
      </c>
      <c r="BH552" s="5">
        <v>126.2</v>
      </c>
      <c r="BI552">
        <v>1.262</v>
      </c>
      <c r="BJ552" s="5">
        <v>5.29</v>
      </c>
      <c r="BK552">
        <v>5.2900000000000003E-2</v>
      </c>
      <c r="BL552">
        <v>20</v>
      </c>
      <c r="BO552" t="s">
        <v>123</v>
      </c>
      <c r="BQ552">
        <v>1E-3</v>
      </c>
      <c r="BR552">
        <v>0</v>
      </c>
      <c r="BS552">
        <v>0.25</v>
      </c>
      <c r="BT552">
        <v>0.5</v>
      </c>
      <c r="BU552">
        <v>0.75</v>
      </c>
      <c r="BV552">
        <v>0.9</v>
      </c>
    </row>
    <row r="553" spans="1:74" x14ac:dyDescent="0.25">
      <c r="A553" t="s">
        <v>74</v>
      </c>
      <c r="B553" t="s">
        <v>75</v>
      </c>
      <c r="C553">
        <v>4</v>
      </c>
      <c r="D553">
        <v>4</v>
      </c>
      <c r="E553">
        <v>29</v>
      </c>
      <c r="F553" t="s">
        <v>176</v>
      </c>
      <c r="G553" t="s">
        <v>177</v>
      </c>
      <c r="H553">
        <v>2022</v>
      </c>
      <c r="I553" t="s">
        <v>78</v>
      </c>
      <c r="J553" t="s">
        <v>79</v>
      </c>
      <c r="K553" t="s">
        <v>80</v>
      </c>
      <c r="L553">
        <v>69.5</v>
      </c>
      <c r="M553" t="s">
        <v>147</v>
      </c>
      <c r="N553" s="2">
        <v>47.1</v>
      </c>
      <c r="O553" s="2"/>
      <c r="P553" s="2"/>
      <c r="Q553" s="2"/>
      <c r="R553" s="2"/>
      <c r="S553" s="7" t="s">
        <v>116</v>
      </c>
      <c r="T553">
        <v>7.3</v>
      </c>
      <c r="U553">
        <v>1.8</v>
      </c>
      <c r="V553">
        <v>17.600000000000001</v>
      </c>
      <c r="W553">
        <v>1.4</v>
      </c>
      <c r="X553">
        <v>97</v>
      </c>
      <c r="Y553">
        <v>43.3</v>
      </c>
      <c r="Z553">
        <v>79.400000000000006</v>
      </c>
      <c r="AA553">
        <v>40.299999999999997</v>
      </c>
      <c r="AB553" t="s">
        <v>178</v>
      </c>
      <c r="AS553">
        <v>17.356666700000002</v>
      </c>
      <c r="AT553">
        <v>12.6</v>
      </c>
      <c r="AU553" t="s">
        <v>179</v>
      </c>
      <c r="AV553" t="s">
        <v>118</v>
      </c>
      <c r="AW553" t="s">
        <v>105</v>
      </c>
      <c r="AX553" t="s">
        <v>88</v>
      </c>
      <c r="AY553" t="s">
        <v>120</v>
      </c>
      <c r="AZ553" t="s">
        <v>90</v>
      </c>
      <c r="BA553" t="s">
        <v>127</v>
      </c>
      <c r="BB553" t="s">
        <v>180</v>
      </c>
      <c r="BC553" t="s">
        <v>181</v>
      </c>
      <c r="BD553">
        <v>0.71</v>
      </c>
      <c r="BE553">
        <v>0.71</v>
      </c>
      <c r="BF553">
        <v>0.12</v>
      </c>
      <c r="BG553">
        <v>0.12</v>
      </c>
      <c r="BH553">
        <v>0.7</v>
      </c>
      <c r="BI553">
        <v>0.7</v>
      </c>
      <c r="BJ553">
        <v>0.12</v>
      </c>
      <c r="BK553">
        <v>0.12</v>
      </c>
      <c r="BL553">
        <v>17</v>
      </c>
      <c r="BR553">
        <v>0</v>
      </c>
      <c r="BS553">
        <v>0.25</v>
      </c>
      <c r="BT553">
        <v>0.5</v>
      </c>
      <c r="BU553">
        <v>0.75</v>
      </c>
      <c r="BV553">
        <v>0.9</v>
      </c>
    </row>
    <row r="554" spans="1:74" x14ac:dyDescent="0.25">
      <c r="A554" t="s">
        <v>75</v>
      </c>
      <c r="B554" t="s">
        <v>74</v>
      </c>
      <c r="C554">
        <v>8</v>
      </c>
      <c r="D554">
        <v>8</v>
      </c>
      <c r="E554">
        <v>83</v>
      </c>
      <c r="F554" t="s">
        <v>200</v>
      </c>
      <c r="G554" t="s">
        <v>200</v>
      </c>
      <c r="H554">
        <v>2009</v>
      </c>
      <c r="I554" t="s">
        <v>78</v>
      </c>
      <c r="J554" t="s">
        <v>79</v>
      </c>
      <c r="K554" t="s">
        <v>80</v>
      </c>
      <c r="L554" s="12">
        <v>81.599999999999994</v>
      </c>
      <c r="M554" t="s">
        <v>219</v>
      </c>
      <c r="N554" s="2">
        <v>20</v>
      </c>
      <c r="O554">
        <v>1.579</v>
      </c>
      <c r="P554">
        <v>1.7110000000000001</v>
      </c>
      <c r="Q554">
        <v>4.8680000000000003</v>
      </c>
      <c r="R554">
        <v>2.3679999999999999</v>
      </c>
      <c r="S554" t="s">
        <v>82</v>
      </c>
      <c r="T554">
        <v>0.65900000000000003</v>
      </c>
      <c r="U554">
        <v>0.95499999999999996</v>
      </c>
      <c r="V554">
        <v>3.4590000000000001</v>
      </c>
      <c r="W554">
        <v>2.4380000000000002</v>
      </c>
      <c r="X554">
        <v>57.9</v>
      </c>
      <c r="Y554">
        <v>25.1</v>
      </c>
      <c r="Z554">
        <v>55.2</v>
      </c>
      <c r="AA554">
        <v>22.5</v>
      </c>
      <c r="AB554" t="s">
        <v>202</v>
      </c>
      <c r="AC554">
        <v>25.5</v>
      </c>
      <c r="AD554">
        <v>13.6</v>
      </c>
      <c r="AE554">
        <v>24.5</v>
      </c>
      <c r="AF554">
        <v>9.4</v>
      </c>
      <c r="AG554" t="s">
        <v>203</v>
      </c>
      <c r="AM554">
        <v>88</v>
      </c>
      <c r="AN554">
        <v>7.84</v>
      </c>
      <c r="AO554">
        <v>101.94</v>
      </c>
      <c r="AP554">
        <v>10.16</v>
      </c>
      <c r="AQ554">
        <v>27.83</v>
      </c>
      <c r="AR554">
        <v>21.57</v>
      </c>
      <c r="AS554">
        <v>14</v>
      </c>
      <c r="AU554" t="s">
        <v>204</v>
      </c>
      <c r="AV554" t="s">
        <v>205</v>
      </c>
      <c r="AW554" s="7" t="s">
        <v>87</v>
      </c>
      <c r="AX554" t="s">
        <v>88</v>
      </c>
      <c r="AY554" t="s">
        <v>120</v>
      </c>
      <c r="AZ554" t="s">
        <v>90</v>
      </c>
      <c r="BA554" t="s">
        <v>127</v>
      </c>
      <c r="BB554" t="s">
        <v>128</v>
      </c>
      <c r="BC554" t="s">
        <v>129</v>
      </c>
      <c r="BD554">
        <v>0.59</v>
      </c>
      <c r="BE554">
        <v>0.59</v>
      </c>
      <c r="BF554">
        <v>0.2</v>
      </c>
      <c r="BG554">
        <v>0.2</v>
      </c>
      <c r="BH554">
        <v>0.54</v>
      </c>
      <c r="BI554">
        <v>0.54</v>
      </c>
      <c r="BJ554">
        <v>0.19</v>
      </c>
      <c r="BK554">
        <v>0.19</v>
      </c>
      <c r="BL554">
        <v>10</v>
      </c>
      <c r="BR554">
        <v>0</v>
      </c>
      <c r="BS554">
        <v>0.25</v>
      </c>
      <c r="BT554">
        <v>0.5</v>
      </c>
      <c r="BU554">
        <v>0.75</v>
      </c>
      <c r="BV554">
        <v>0.9</v>
      </c>
    </row>
    <row r="555" spans="1:74" x14ac:dyDescent="0.25">
      <c r="A555" t="s">
        <v>75</v>
      </c>
      <c r="B555" t="s">
        <v>74</v>
      </c>
      <c r="C555">
        <v>8</v>
      </c>
      <c r="D555">
        <v>8</v>
      </c>
      <c r="E555">
        <v>89</v>
      </c>
      <c r="F555" t="s">
        <v>200</v>
      </c>
      <c r="G555" t="s">
        <v>200</v>
      </c>
      <c r="H555">
        <v>2009</v>
      </c>
      <c r="I555" t="s">
        <v>78</v>
      </c>
      <c r="J555" t="s">
        <v>79</v>
      </c>
      <c r="K555" t="s">
        <v>80</v>
      </c>
      <c r="L555" s="12">
        <v>71.2</v>
      </c>
      <c r="M555" t="s">
        <v>201</v>
      </c>
      <c r="N555" s="2">
        <v>40</v>
      </c>
      <c r="O555">
        <v>1.0529999999999999</v>
      </c>
      <c r="P555">
        <v>1.0529999999999999</v>
      </c>
      <c r="Q555">
        <v>3.6840000000000002</v>
      </c>
      <c r="R555">
        <v>2.3159999999999998</v>
      </c>
      <c r="S555" t="s">
        <v>82</v>
      </c>
      <c r="T555">
        <v>0.65900000000000003</v>
      </c>
      <c r="U555">
        <v>0.65900000000000003</v>
      </c>
      <c r="V555">
        <v>1.8939999999999999</v>
      </c>
      <c r="W555">
        <v>0.77400000000000002</v>
      </c>
      <c r="X555">
        <v>117.9</v>
      </c>
      <c r="Y555">
        <v>29.7</v>
      </c>
      <c r="Z555">
        <v>106</v>
      </c>
      <c r="AA555">
        <v>29.5</v>
      </c>
      <c r="AB555" t="s">
        <v>202</v>
      </c>
      <c r="AC555">
        <v>45.9</v>
      </c>
      <c r="AD555">
        <v>14.7</v>
      </c>
      <c r="AE555">
        <v>46.2</v>
      </c>
      <c r="AF555">
        <v>10.7</v>
      </c>
      <c r="AG555" t="s">
        <v>203</v>
      </c>
      <c r="AM555">
        <v>86.84</v>
      </c>
      <c r="AN555">
        <v>9.2899999999999991</v>
      </c>
      <c r="AO555">
        <v>109.19</v>
      </c>
      <c r="AP555">
        <v>14.52</v>
      </c>
      <c r="AQ555">
        <v>36.520000000000003</v>
      </c>
      <c r="AR555">
        <v>15.65</v>
      </c>
      <c r="AS555">
        <v>14</v>
      </c>
      <c r="AU555" t="s">
        <v>204</v>
      </c>
      <c r="AV555" t="s">
        <v>205</v>
      </c>
      <c r="AW555" s="7" t="s">
        <v>87</v>
      </c>
      <c r="AX555" t="s">
        <v>88</v>
      </c>
      <c r="AY555" t="s">
        <v>120</v>
      </c>
      <c r="AZ555" t="s">
        <v>90</v>
      </c>
      <c r="BA555" t="s">
        <v>127</v>
      </c>
      <c r="BB555" t="s">
        <v>128</v>
      </c>
      <c r="BC555" t="s">
        <v>129</v>
      </c>
      <c r="BD555">
        <v>1.19</v>
      </c>
      <c r="BE555">
        <v>1.19</v>
      </c>
      <c r="BF555">
        <v>0.15</v>
      </c>
      <c r="BG555">
        <v>0.15</v>
      </c>
      <c r="BH555">
        <v>1.22</v>
      </c>
      <c r="BI555">
        <v>1.22</v>
      </c>
      <c r="BJ555">
        <v>0.17</v>
      </c>
      <c r="BK555">
        <v>0.17</v>
      </c>
      <c r="BL555">
        <v>10</v>
      </c>
      <c r="BR555">
        <v>0</v>
      </c>
      <c r="BS555">
        <v>0.25</v>
      </c>
      <c r="BT555">
        <v>0.5</v>
      </c>
      <c r="BU555">
        <v>0.75</v>
      </c>
      <c r="BV555">
        <v>0.9</v>
      </c>
    </row>
    <row r="556" spans="1:74" x14ac:dyDescent="0.25">
      <c r="A556" t="s">
        <v>74</v>
      </c>
      <c r="B556" t="s">
        <v>75</v>
      </c>
      <c r="C556">
        <v>9</v>
      </c>
      <c r="D556">
        <v>9</v>
      </c>
      <c r="E556">
        <v>94</v>
      </c>
      <c r="F556" t="s">
        <v>220</v>
      </c>
      <c r="G556" t="s">
        <v>221</v>
      </c>
      <c r="H556">
        <v>2017</v>
      </c>
      <c r="I556" t="s">
        <v>78</v>
      </c>
      <c r="J556" t="s">
        <v>79</v>
      </c>
      <c r="K556" t="s">
        <v>80</v>
      </c>
      <c r="L556">
        <v>69.5</v>
      </c>
      <c r="M556" t="s">
        <v>222</v>
      </c>
      <c r="N556" s="2">
        <v>64.3</v>
      </c>
      <c r="O556" s="2"/>
      <c r="P556" s="2"/>
      <c r="Q556" s="2"/>
      <c r="R556" s="2"/>
      <c r="S556" t="s">
        <v>82</v>
      </c>
      <c r="T556">
        <v>0.94</v>
      </c>
      <c r="U556">
        <v>0.8</v>
      </c>
      <c r="V556">
        <v>1.1000000000000001</v>
      </c>
      <c r="W556">
        <v>0.8</v>
      </c>
      <c r="AS556">
        <v>30</v>
      </c>
      <c r="AU556" t="s">
        <v>223</v>
      </c>
      <c r="AV556" t="s">
        <v>224</v>
      </c>
      <c r="AW556" t="s">
        <v>137</v>
      </c>
      <c r="AX556" t="s">
        <v>88</v>
      </c>
      <c r="AY556" t="s">
        <v>89</v>
      </c>
      <c r="AZ556" t="s">
        <v>90</v>
      </c>
      <c r="BA556" t="s">
        <v>127</v>
      </c>
      <c r="BB556" t="s">
        <v>233</v>
      </c>
      <c r="BC556" t="s">
        <v>129</v>
      </c>
      <c r="BD556">
        <v>1.1499999999999999</v>
      </c>
      <c r="BE556">
        <v>1.1499999999999999</v>
      </c>
      <c r="BF556">
        <v>0.16</v>
      </c>
      <c r="BG556">
        <v>0.16</v>
      </c>
      <c r="BH556">
        <v>1.1399999999999999</v>
      </c>
      <c r="BI556">
        <v>1.1399999999999999</v>
      </c>
      <c r="BJ556">
        <v>0.18</v>
      </c>
      <c r="BK556">
        <v>0.18</v>
      </c>
      <c r="BL556">
        <v>14</v>
      </c>
      <c r="BR556">
        <v>0</v>
      </c>
      <c r="BS556">
        <v>0.25</v>
      </c>
      <c r="BT556">
        <v>0.5</v>
      </c>
      <c r="BU556">
        <v>0.75</v>
      </c>
      <c r="BV556">
        <v>0.9</v>
      </c>
    </row>
    <row r="557" spans="1:74" x14ac:dyDescent="0.25">
      <c r="A557" t="s">
        <v>74</v>
      </c>
      <c r="B557" t="s">
        <v>75</v>
      </c>
      <c r="C557">
        <v>9</v>
      </c>
      <c r="D557">
        <v>9</v>
      </c>
      <c r="E557">
        <v>148</v>
      </c>
      <c r="F557" t="s">
        <v>220</v>
      </c>
      <c r="G557" t="s">
        <v>221</v>
      </c>
      <c r="H557">
        <v>2017</v>
      </c>
      <c r="I557" t="s">
        <v>78</v>
      </c>
      <c r="J557" t="s">
        <v>79</v>
      </c>
      <c r="K557" t="s">
        <v>80</v>
      </c>
      <c r="L557">
        <v>70</v>
      </c>
      <c r="M557" t="s">
        <v>310</v>
      </c>
      <c r="N557" s="2">
        <v>70</v>
      </c>
      <c r="O557" s="2"/>
      <c r="P557" s="2"/>
      <c r="Q557" s="2"/>
      <c r="R557" s="2"/>
      <c r="S557" t="s">
        <v>82</v>
      </c>
      <c r="T557">
        <v>1.5</v>
      </c>
      <c r="U557">
        <v>1</v>
      </c>
      <c r="V557">
        <v>3.6</v>
      </c>
      <c r="W557">
        <v>0.8</v>
      </c>
      <c r="AS557">
        <v>30</v>
      </c>
      <c r="AU557" t="s">
        <v>223</v>
      </c>
      <c r="AV557" t="s">
        <v>224</v>
      </c>
      <c r="AW557" t="s">
        <v>137</v>
      </c>
      <c r="AX557" t="s">
        <v>88</v>
      </c>
      <c r="AY557" t="s">
        <v>89</v>
      </c>
      <c r="AZ557" t="s">
        <v>90</v>
      </c>
      <c r="BA557" t="s">
        <v>127</v>
      </c>
      <c r="BB557" t="s">
        <v>233</v>
      </c>
      <c r="BC557" t="s">
        <v>129</v>
      </c>
      <c r="BD557">
        <v>1.0900000000000001</v>
      </c>
      <c r="BE557">
        <v>1.0900000000000001</v>
      </c>
      <c r="BF557">
        <v>0.1</v>
      </c>
      <c r="BG557">
        <v>0.1</v>
      </c>
      <c r="BH557">
        <v>1.1100000000000001</v>
      </c>
      <c r="BI557">
        <v>1.1100000000000001</v>
      </c>
      <c r="BJ557">
        <v>0.13</v>
      </c>
      <c r="BK557">
        <v>0.13</v>
      </c>
      <c r="BL557">
        <v>10</v>
      </c>
      <c r="BR557">
        <v>0</v>
      </c>
      <c r="BS557">
        <v>0.25</v>
      </c>
      <c r="BT557">
        <v>0.5</v>
      </c>
      <c r="BU557">
        <v>0.75</v>
      </c>
      <c r="BV557">
        <v>0.9</v>
      </c>
    </row>
    <row r="558" spans="1:74" x14ac:dyDescent="0.25">
      <c r="A558" t="s">
        <v>74</v>
      </c>
      <c r="B558" t="s">
        <v>75</v>
      </c>
      <c r="C558">
        <v>9</v>
      </c>
      <c r="D558">
        <v>9</v>
      </c>
      <c r="E558">
        <v>202</v>
      </c>
      <c r="F558" t="s">
        <v>220</v>
      </c>
      <c r="G558" t="s">
        <v>221</v>
      </c>
      <c r="H558">
        <v>2017</v>
      </c>
      <c r="I558" t="s">
        <v>78</v>
      </c>
      <c r="J558" t="s">
        <v>79</v>
      </c>
      <c r="K558" t="s">
        <v>80</v>
      </c>
      <c r="L558">
        <v>69.5</v>
      </c>
      <c r="M558" t="s">
        <v>222</v>
      </c>
      <c r="N558" s="2">
        <v>64.3</v>
      </c>
      <c r="O558" s="2"/>
      <c r="P558" s="2"/>
      <c r="Q558" s="2"/>
      <c r="R558" s="2"/>
      <c r="S558" t="s">
        <v>82</v>
      </c>
      <c r="T558">
        <v>0.94</v>
      </c>
      <c r="U558">
        <v>0.8</v>
      </c>
      <c r="V558">
        <v>1.4</v>
      </c>
      <c r="W558">
        <v>1.1000000000000001</v>
      </c>
      <c r="AS558">
        <v>60</v>
      </c>
      <c r="AU558" t="s">
        <v>223</v>
      </c>
      <c r="AV558" t="s">
        <v>237</v>
      </c>
      <c r="AW558" t="s">
        <v>137</v>
      </c>
      <c r="AX558" t="s">
        <v>88</v>
      </c>
      <c r="AY558" t="s">
        <v>89</v>
      </c>
      <c r="AZ558" t="s">
        <v>90</v>
      </c>
      <c r="BA558" t="s">
        <v>127</v>
      </c>
      <c r="BB558" t="s">
        <v>233</v>
      </c>
      <c r="BC558" t="s">
        <v>129</v>
      </c>
      <c r="BD558">
        <v>1.1499999999999999</v>
      </c>
      <c r="BE558">
        <v>1.1499999999999999</v>
      </c>
      <c r="BF558">
        <v>0.16</v>
      </c>
      <c r="BG558">
        <v>0.16</v>
      </c>
      <c r="BH558">
        <v>1.2</v>
      </c>
      <c r="BI558">
        <v>1.2</v>
      </c>
      <c r="BJ558">
        <v>0.18</v>
      </c>
      <c r="BK558">
        <v>0.18</v>
      </c>
      <c r="BL558">
        <v>14</v>
      </c>
      <c r="BR558">
        <v>0</v>
      </c>
      <c r="BS558">
        <v>0.25</v>
      </c>
      <c r="BT558">
        <v>0.5</v>
      </c>
      <c r="BU558">
        <v>0.75</v>
      </c>
      <c r="BV558">
        <v>0.9</v>
      </c>
    </row>
    <row r="559" spans="1:74" x14ac:dyDescent="0.25">
      <c r="A559" t="s">
        <v>74</v>
      </c>
      <c r="B559" t="s">
        <v>75</v>
      </c>
      <c r="C559">
        <v>9</v>
      </c>
      <c r="D559">
        <v>9</v>
      </c>
      <c r="E559">
        <v>256</v>
      </c>
      <c r="F559" t="s">
        <v>220</v>
      </c>
      <c r="G559" t="s">
        <v>221</v>
      </c>
      <c r="H559">
        <v>2017</v>
      </c>
      <c r="I559" t="s">
        <v>78</v>
      </c>
      <c r="J559" t="s">
        <v>79</v>
      </c>
      <c r="K559" t="s">
        <v>80</v>
      </c>
      <c r="L559">
        <v>70</v>
      </c>
      <c r="M559" t="s">
        <v>310</v>
      </c>
      <c r="N559" s="2">
        <v>70</v>
      </c>
      <c r="O559" s="2"/>
      <c r="P559" s="2"/>
      <c r="Q559" s="2"/>
      <c r="R559" s="2"/>
      <c r="S559" t="s">
        <v>82</v>
      </c>
      <c r="T559">
        <v>1.5</v>
      </c>
      <c r="U559">
        <v>1</v>
      </c>
      <c r="V559">
        <v>4.2</v>
      </c>
      <c r="W559">
        <v>0.9</v>
      </c>
      <c r="AS559">
        <v>60</v>
      </c>
      <c r="AU559" t="s">
        <v>223</v>
      </c>
      <c r="AV559" t="s">
        <v>237</v>
      </c>
      <c r="AW559" t="s">
        <v>87</v>
      </c>
      <c r="AX559" t="s">
        <v>88</v>
      </c>
      <c r="AY559" t="s">
        <v>89</v>
      </c>
      <c r="AZ559" t="s">
        <v>90</v>
      </c>
      <c r="BA559" t="s">
        <v>127</v>
      </c>
      <c r="BB559" t="s">
        <v>233</v>
      </c>
      <c r="BC559" t="s">
        <v>129</v>
      </c>
      <c r="BD559">
        <v>1.0900000000000001</v>
      </c>
      <c r="BE559">
        <v>1.0900000000000001</v>
      </c>
      <c r="BF559">
        <v>0.1</v>
      </c>
      <c r="BG559">
        <v>0.1</v>
      </c>
      <c r="BH559">
        <v>1.1000000000000001</v>
      </c>
      <c r="BI559">
        <v>1.1000000000000001</v>
      </c>
      <c r="BJ559">
        <v>0.11</v>
      </c>
      <c r="BK559">
        <v>0.11</v>
      </c>
      <c r="BL559">
        <v>10</v>
      </c>
      <c r="BR559">
        <v>0</v>
      </c>
      <c r="BS559">
        <v>0.25</v>
      </c>
      <c r="BT559">
        <v>0.5</v>
      </c>
      <c r="BU559">
        <v>0.75</v>
      </c>
      <c r="BV559">
        <v>0.9</v>
      </c>
    </row>
    <row r="560" spans="1:74" x14ac:dyDescent="0.25">
      <c r="A560" t="s">
        <v>74</v>
      </c>
      <c r="B560" t="s">
        <v>75</v>
      </c>
      <c r="C560">
        <v>10</v>
      </c>
      <c r="D560">
        <v>10</v>
      </c>
      <c r="E560">
        <v>310</v>
      </c>
      <c r="F560" t="s">
        <v>236</v>
      </c>
      <c r="G560" t="s">
        <v>221</v>
      </c>
      <c r="H560">
        <v>2018</v>
      </c>
      <c r="I560" t="s">
        <v>78</v>
      </c>
      <c r="J560" t="s">
        <v>79</v>
      </c>
      <c r="K560" t="s">
        <v>80</v>
      </c>
      <c r="L560">
        <v>71.599999999999994</v>
      </c>
      <c r="N560" s="2">
        <v>78.599999999999994</v>
      </c>
      <c r="O560" s="2">
        <v>0.68</v>
      </c>
      <c r="P560" s="2"/>
      <c r="Q560" s="2"/>
      <c r="R560" s="2"/>
      <c r="S560" t="s">
        <v>82</v>
      </c>
      <c r="T560">
        <v>1.07</v>
      </c>
      <c r="V560">
        <v>2.48</v>
      </c>
      <c r="AS560">
        <v>30</v>
      </c>
      <c r="AU560" t="s">
        <v>223</v>
      </c>
      <c r="AV560" t="s">
        <v>224</v>
      </c>
      <c r="AW560" t="s">
        <v>137</v>
      </c>
      <c r="AX560" t="s">
        <v>88</v>
      </c>
      <c r="AY560" t="s">
        <v>89</v>
      </c>
      <c r="AZ560" t="s">
        <v>90</v>
      </c>
      <c r="BA560" t="s">
        <v>127</v>
      </c>
      <c r="BB560" t="s">
        <v>233</v>
      </c>
      <c r="BC560" t="s">
        <v>129</v>
      </c>
      <c r="BD560">
        <v>1.19</v>
      </c>
      <c r="BE560">
        <v>1.19</v>
      </c>
      <c r="BF560">
        <v>0.16</v>
      </c>
      <c r="BG560">
        <v>0.16</v>
      </c>
      <c r="BH560">
        <v>1.1499999999999999</v>
      </c>
      <c r="BI560">
        <v>1.1499999999999999</v>
      </c>
      <c r="BJ560">
        <v>0.12</v>
      </c>
      <c r="BK560">
        <v>0.12</v>
      </c>
      <c r="BL560">
        <v>15</v>
      </c>
      <c r="BR560">
        <v>0</v>
      </c>
      <c r="BS560">
        <v>0.25</v>
      </c>
      <c r="BT560">
        <v>0.5</v>
      </c>
      <c r="BU560">
        <v>0.75</v>
      </c>
      <c r="BV560">
        <v>0.9</v>
      </c>
    </row>
    <row r="561" spans="1:74" x14ac:dyDescent="0.25">
      <c r="A561" t="s">
        <v>74</v>
      </c>
      <c r="B561" t="s">
        <v>75</v>
      </c>
      <c r="C561">
        <v>10</v>
      </c>
      <c r="D561">
        <v>10</v>
      </c>
      <c r="E561">
        <v>348</v>
      </c>
      <c r="F561" t="s">
        <v>236</v>
      </c>
      <c r="G561" t="s">
        <v>221</v>
      </c>
      <c r="H561">
        <v>2018</v>
      </c>
      <c r="I561" t="s">
        <v>78</v>
      </c>
      <c r="J561" t="s">
        <v>79</v>
      </c>
      <c r="K561" t="s">
        <v>80</v>
      </c>
      <c r="L561">
        <v>71.599999999999994</v>
      </c>
      <c r="N561" s="2">
        <v>78.599999999999994</v>
      </c>
      <c r="O561" s="2">
        <v>0.68</v>
      </c>
      <c r="P561" s="2"/>
      <c r="Q561" s="2">
        <v>2.19</v>
      </c>
      <c r="R561" s="2"/>
      <c r="S561" t="s">
        <v>82</v>
      </c>
      <c r="T561">
        <v>1.07</v>
      </c>
      <c r="V561">
        <v>3.42</v>
      </c>
      <c r="AS561">
        <v>60</v>
      </c>
      <c r="AU561" t="s">
        <v>223</v>
      </c>
      <c r="AV561" t="s">
        <v>237</v>
      </c>
      <c r="AW561" t="s">
        <v>137</v>
      </c>
      <c r="AX561" t="s">
        <v>88</v>
      </c>
      <c r="AY561" t="s">
        <v>89</v>
      </c>
      <c r="AZ561" t="s">
        <v>90</v>
      </c>
      <c r="BA561" t="s">
        <v>127</v>
      </c>
      <c r="BB561" t="s">
        <v>233</v>
      </c>
      <c r="BC561" t="s">
        <v>129</v>
      </c>
      <c r="BD561">
        <v>1.19</v>
      </c>
      <c r="BE561">
        <v>1.19</v>
      </c>
      <c r="BF561">
        <v>0.16</v>
      </c>
      <c r="BG561">
        <v>0.16</v>
      </c>
      <c r="BH561">
        <v>1.1100000000000001</v>
      </c>
      <c r="BI561">
        <v>1.1100000000000001</v>
      </c>
      <c r="BJ561">
        <v>0.13</v>
      </c>
      <c r="BK561">
        <v>0.13</v>
      </c>
      <c r="BL561">
        <v>15</v>
      </c>
      <c r="BR561">
        <v>0</v>
      </c>
      <c r="BS561">
        <v>0.25</v>
      </c>
      <c r="BT561">
        <v>0.5</v>
      </c>
      <c r="BU561">
        <v>0.75</v>
      </c>
      <c r="BV561">
        <v>0.9</v>
      </c>
    </row>
    <row r="562" spans="1:74" x14ac:dyDescent="0.25">
      <c r="A562" s="7" t="s">
        <v>74</v>
      </c>
      <c r="B562" s="7" t="s">
        <v>75</v>
      </c>
      <c r="C562" s="7">
        <v>11</v>
      </c>
      <c r="D562" s="7">
        <v>11</v>
      </c>
      <c r="E562">
        <v>384</v>
      </c>
      <c r="F562" s="7" t="s">
        <v>350</v>
      </c>
      <c r="G562" s="7" t="s">
        <v>351</v>
      </c>
      <c r="H562" s="7">
        <v>2010</v>
      </c>
      <c r="I562" s="7" t="s">
        <v>78</v>
      </c>
      <c r="J562" s="7" t="s">
        <v>79</v>
      </c>
      <c r="K562" s="7" t="s">
        <v>80</v>
      </c>
      <c r="L562" s="7">
        <v>71.900000000000006</v>
      </c>
      <c r="M562" s="7" t="s">
        <v>147</v>
      </c>
      <c r="N562" s="9">
        <v>50</v>
      </c>
      <c r="O562" s="9"/>
      <c r="P562" s="9"/>
      <c r="Q562" s="9"/>
      <c r="R562" s="9"/>
      <c r="S562" s="7" t="s">
        <v>116</v>
      </c>
      <c r="T562" t="s">
        <v>85</v>
      </c>
      <c r="U562" s="7"/>
      <c r="V562" s="7">
        <v>16.100000000000001</v>
      </c>
      <c r="W562" s="7">
        <v>1.8</v>
      </c>
      <c r="X562" s="7"/>
      <c r="Y562" s="7"/>
      <c r="Z562" s="7"/>
      <c r="AA562" s="7"/>
      <c r="AB562" s="7"/>
      <c r="AC562" s="7"/>
      <c r="AD562" s="7"/>
      <c r="AE562" s="7"/>
      <c r="AF562" s="7"/>
      <c r="AG562" s="7"/>
      <c r="AH562" s="7"/>
      <c r="AI562" s="7"/>
      <c r="AJ562" s="7" t="s">
        <v>352</v>
      </c>
      <c r="AK562" s="7"/>
      <c r="AL562" s="7" t="s">
        <v>353</v>
      </c>
      <c r="AM562" s="7"/>
      <c r="AN562" s="7"/>
      <c r="AO562" s="7"/>
      <c r="AP562" s="7"/>
      <c r="AQ562" s="7"/>
      <c r="AR562" s="7"/>
      <c r="AS562" s="7" t="s">
        <v>85</v>
      </c>
      <c r="AT562" s="7"/>
      <c r="AU562" s="7" t="s">
        <v>354</v>
      </c>
      <c r="AV562" s="7" t="s">
        <v>355</v>
      </c>
      <c r="AW562" t="s">
        <v>105</v>
      </c>
      <c r="AX562" s="20"/>
      <c r="AY562" t="s">
        <v>120</v>
      </c>
      <c r="AZ562" t="s">
        <v>90</v>
      </c>
      <c r="BA562" t="s">
        <v>127</v>
      </c>
      <c r="BB562" s="7" t="s">
        <v>407</v>
      </c>
      <c r="BC562" t="s">
        <v>129</v>
      </c>
      <c r="BD562" s="10">
        <v>124.2</v>
      </c>
      <c r="BE562" s="7">
        <v>1.242</v>
      </c>
      <c r="BF562" s="10">
        <v>14.9</v>
      </c>
      <c r="BG562" s="7">
        <v>0.14899999999999999</v>
      </c>
      <c r="BH562" s="10">
        <v>127.7</v>
      </c>
      <c r="BI562" s="7">
        <v>1.2769999999999999</v>
      </c>
      <c r="BJ562" s="10">
        <v>13.7</v>
      </c>
      <c r="BK562" s="7">
        <v>0.13700000000000001</v>
      </c>
      <c r="BL562" s="7">
        <v>16</v>
      </c>
      <c r="BM562" s="7" t="s">
        <v>357</v>
      </c>
      <c r="BN562" s="7">
        <v>0.8</v>
      </c>
      <c r="BO562" s="7" t="s">
        <v>358</v>
      </c>
      <c r="BP562" s="7">
        <v>0.2</v>
      </c>
      <c r="BQ562" s="7" t="s">
        <v>408</v>
      </c>
      <c r="BR562">
        <v>0</v>
      </c>
      <c r="BS562">
        <v>0.25</v>
      </c>
      <c r="BT562">
        <v>0.5</v>
      </c>
      <c r="BU562">
        <v>0.75</v>
      </c>
      <c r="BV562">
        <v>0.9</v>
      </c>
    </row>
    <row r="563" spans="1:74" x14ac:dyDescent="0.25">
      <c r="A563" t="s">
        <v>74</v>
      </c>
      <c r="B563" t="s">
        <v>75</v>
      </c>
      <c r="C563">
        <v>14</v>
      </c>
      <c r="D563">
        <v>14</v>
      </c>
      <c r="E563">
        <v>392</v>
      </c>
      <c r="F563" t="s">
        <v>96</v>
      </c>
      <c r="G563" t="s">
        <v>96</v>
      </c>
      <c r="H563">
        <v>2010</v>
      </c>
      <c r="I563" t="s">
        <v>78</v>
      </c>
      <c r="J563" t="s">
        <v>79</v>
      </c>
      <c r="K563" t="s">
        <v>80</v>
      </c>
      <c r="L563">
        <v>73</v>
      </c>
      <c r="N563" s="2">
        <v>52</v>
      </c>
      <c r="O563" s="2"/>
      <c r="P563" s="2"/>
      <c r="Q563" s="2"/>
      <c r="R563" s="2"/>
      <c r="AS563">
        <v>30</v>
      </c>
      <c r="AU563" t="s">
        <v>97</v>
      </c>
      <c r="AV563" t="s">
        <v>98</v>
      </c>
      <c r="AW563" s="20"/>
      <c r="AX563" t="s">
        <v>88</v>
      </c>
      <c r="AY563" t="s">
        <v>89</v>
      </c>
      <c r="AZ563" t="s">
        <v>90</v>
      </c>
      <c r="BA563" t="s">
        <v>127</v>
      </c>
      <c r="BB563" t="s">
        <v>417</v>
      </c>
      <c r="BC563" t="s">
        <v>129</v>
      </c>
      <c r="BD563">
        <v>1.1100000000000001</v>
      </c>
      <c r="BE563">
        <v>1.1100000000000001</v>
      </c>
      <c r="BF563" s="6" t="s">
        <v>99</v>
      </c>
      <c r="BG563" s="6">
        <v>0.1565</v>
      </c>
      <c r="BH563">
        <v>1.27</v>
      </c>
      <c r="BI563">
        <v>1.27</v>
      </c>
      <c r="BJ563" s="6" t="s">
        <v>99</v>
      </c>
      <c r="BK563" s="6">
        <v>0.1636</v>
      </c>
      <c r="BL563">
        <v>183</v>
      </c>
      <c r="BO563" t="s">
        <v>100</v>
      </c>
      <c r="BQ563">
        <v>0.35299999999999998</v>
      </c>
      <c r="BR563">
        <v>0</v>
      </c>
      <c r="BS563">
        <v>0.25</v>
      </c>
      <c r="BT563">
        <v>0.5</v>
      </c>
      <c r="BU563">
        <v>0.75</v>
      </c>
      <c r="BV563">
        <v>0.9</v>
      </c>
    </row>
    <row r="564" spans="1:74" x14ac:dyDescent="0.25">
      <c r="A564" t="s">
        <v>74</v>
      </c>
      <c r="B564" t="s">
        <v>75</v>
      </c>
      <c r="C564">
        <v>15</v>
      </c>
      <c r="D564" s="7">
        <v>15</v>
      </c>
      <c r="E564">
        <v>415</v>
      </c>
      <c r="F564" t="s">
        <v>76</v>
      </c>
      <c r="G564" t="s">
        <v>77</v>
      </c>
      <c r="H564">
        <v>2016</v>
      </c>
      <c r="I564" t="s">
        <v>78</v>
      </c>
      <c r="J564" t="s">
        <v>79</v>
      </c>
      <c r="K564" t="s">
        <v>80</v>
      </c>
      <c r="L564">
        <v>64.2</v>
      </c>
      <c r="M564" t="s">
        <v>104</v>
      </c>
      <c r="N564" s="2">
        <v>46.7</v>
      </c>
      <c r="O564" s="2"/>
      <c r="P564" s="2"/>
      <c r="Q564" s="2"/>
      <c r="R564" s="2"/>
      <c r="S564" t="s">
        <v>82</v>
      </c>
      <c r="T564">
        <v>9.1199999999999974</v>
      </c>
      <c r="V564">
        <v>16.399999999999999</v>
      </c>
      <c r="W564">
        <v>0.32000000000000028</v>
      </c>
      <c r="AH564" t="s">
        <v>83</v>
      </c>
      <c r="AM564">
        <v>83.84</v>
      </c>
      <c r="AO564">
        <v>125.6</v>
      </c>
      <c r="AP564">
        <v>3.360000000000003</v>
      </c>
      <c r="AS564" t="s">
        <v>84</v>
      </c>
      <c r="AU564" t="s">
        <v>85</v>
      </c>
      <c r="AV564" t="s">
        <v>86</v>
      </c>
      <c r="AW564" s="7" t="s">
        <v>105</v>
      </c>
      <c r="AX564" t="s">
        <v>88</v>
      </c>
      <c r="AY564" t="s">
        <v>89</v>
      </c>
      <c r="AZ564" t="s">
        <v>90</v>
      </c>
      <c r="BA564" t="s">
        <v>127</v>
      </c>
      <c r="BB564" t="s">
        <v>421</v>
      </c>
      <c r="BC564" t="s">
        <v>129</v>
      </c>
      <c r="BD564" s="6" t="s">
        <v>93</v>
      </c>
      <c r="BE564" s="6">
        <v>1.1859999999999999</v>
      </c>
      <c r="BF564" s="6" t="s">
        <v>94</v>
      </c>
      <c r="BG564" s="6">
        <v>0.1565</v>
      </c>
      <c r="BH564" s="6" t="s">
        <v>93</v>
      </c>
      <c r="BI564" s="6">
        <v>1.375</v>
      </c>
      <c r="BJ564" s="6" t="s">
        <v>94</v>
      </c>
      <c r="BK564" s="6">
        <v>0.1636</v>
      </c>
      <c r="BL564">
        <v>15</v>
      </c>
      <c r="BM564" t="s">
        <v>95</v>
      </c>
      <c r="BR564">
        <v>0</v>
      </c>
      <c r="BS564">
        <v>0.25</v>
      </c>
      <c r="BT564">
        <v>0.5</v>
      </c>
      <c r="BU564">
        <v>0.75</v>
      </c>
      <c r="BV564">
        <v>0.9</v>
      </c>
    </row>
    <row r="565" spans="1:74" x14ac:dyDescent="0.25">
      <c r="A565" t="s">
        <v>74</v>
      </c>
      <c r="B565" t="s">
        <v>75</v>
      </c>
      <c r="C565">
        <v>15</v>
      </c>
      <c r="D565" s="7">
        <v>15</v>
      </c>
      <c r="E565">
        <v>423</v>
      </c>
      <c r="F565" t="s">
        <v>76</v>
      </c>
      <c r="G565" t="s">
        <v>77</v>
      </c>
      <c r="H565">
        <v>2016</v>
      </c>
      <c r="I565" t="s">
        <v>78</v>
      </c>
      <c r="J565" t="s">
        <v>79</v>
      </c>
      <c r="K565" t="s">
        <v>80</v>
      </c>
      <c r="L565">
        <v>74.5</v>
      </c>
      <c r="M565" t="s">
        <v>81</v>
      </c>
      <c r="N565" s="2">
        <v>46.7</v>
      </c>
      <c r="O565" s="2"/>
      <c r="P565" s="2"/>
      <c r="Q565" s="2"/>
      <c r="R565" s="2"/>
      <c r="S565" t="s">
        <v>82</v>
      </c>
      <c r="T565">
        <v>8.5599999999999987</v>
      </c>
      <c r="V565">
        <v>15.36</v>
      </c>
      <c r="W565">
        <v>0.47999999999999976</v>
      </c>
      <c r="AH565" t="s">
        <v>83</v>
      </c>
      <c r="AM565">
        <v>79.64</v>
      </c>
      <c r="AO565">
        <v>107</v>
      </c>
      <c r="AP565">
        <v>3</v>
      </c>
      <c r="AS565" t="s">
        <v>84</v>
      </c>
      <c r="AU565" t="s">
        <v>85</v>
      </c>
      <c r="AV565" t="s">
        <v>86</v>
      </c>
      <c r="AW565" s="7" t="s">
        <v>87</v>
      </c>
      <c r="AX565" t="s">
        <v>88</v>
      </c>
      <c r="AY565" t="s">
        <v>89</v>
      </c>
      <c r="AZ565" t="s">
        <v>90</v>
      </c>
      <c r="BA565" t="s">
        <v>127</v>
      </c>
      <c r="BB565" t="s">
        <v>421</v>
      </c>
      <c r="BC565" t="s">
        <v>129</v>
      </c>
      <c r="BD565" s="6" t="s">
        <v>93</v>
      </c>
      <c r="BE565" s="6">
        <v>1.099</v>
      </c>
      <c r="BF565" s="6" t="s">
        <v>94</v>
      </c>
      <c r="BG565" s="6">
        <v>0.1565</v>
      </c>
      <c r="BH565" s="6" t="s">
        <v>93</v>
      </c>
      <c r="BI565" s="6">
        <v>1.2569999999999999</v>
      </c>
      <c r="BJ565" s="6" t="s">
        <v>94</v>
      </c>
      <c r="BK565" s="6">
        <v>0.1636</v>
      </c>
      <c r="BL565">
        <v>15</v>
      </c>
      <c r="BM565" t="s">
        <v>95</v>
      </c>
      <c r="BR565">
        <v>0</v>
      </c>
      <c r="BS565">
        <v>0.25</v>
      </c>
      <c r="BT565">
        <v>0.5</v>
      </c>
      <c r="BU565">
        <v>0.75</v>
      </c>
      <c r="BV565">
        <v>0.9</v>
      </c>
    </row>
    <row r="566" spans="1:74" x14ac:dyDescent="0.25">
      <c r="A566" t="s">
        <v>74</v>
      </c>
      <c r="B566" t="s">
        <v>75</v>
      </c>
      <c r="C566">
        <v>18</v>
      </c>
      <c r="D566">
        <v>18</v>
      </c>
      <c r="E566">
        <v>460</v>
      </c>
      <c r="F566" t="s">
        <v>250</v>
      </c>
      <c r="G566" t="s">
        <v>146</v>
      </c>
      <c r="H566">
        <v>2016</v>
      </c>
      <c r="I566" t="s">
        <v>78</v>
      </c>
      <c r="J566" t="s">
        <v>79</v>
      </c>
      <c r="K566" t="s">
        <v>80</v>
      </c>
      <c r="L566">
        <v>67.5</v>
      </c>
      <c r="M566" t="s">
        <v>134</v>
      </c>
      <c r="N566" s="2" t="s">
        <v>85</v>
      </c>
      <c r="O566" s="2"/>
      <c r="P566" s="2"/>
      <c r="Q566" s="2"/>
      <c r="R566" s="2"/>
      <c r="S566" t="s">
        <v>116</v>
      </c>
      <c r="T566">
        <v>9.4</v>
      </c>
      <c r="U566">
        <v>2.2000000000000002</v>
      </c>
      <c r="V566">
        <v>17.5</v>
      </c>
      <c r="W566">
        <v>2</v>
      </c>
      <c r="AH566">
        <v>2576.0300000000002</v>
      </c>
      <c r="AI566">
        <v>623.66999999999996</v>
      </c>
      <c r="AJ566">
        <v>2445.98</v>
      </c>
      <c r="AK566">
        <v>553.5</v>
      </c>
      <c r="AL566" t="s">
        <v>251</v>
      </c>
      <c r="AS566" s="5">
        <v>408.6</v>
      </c>
      <c r="AT566" s="5">
        <v>234.5</v>
      </c>
      <c r="AV566" t="s">
        <v>118</v>
      </c>
      <c r="AW566" t="s">
        <v>105</v>
      </c>
      <c r="AX566" t="s">
        <v>119</v>
      </c>
      <c r="AY566" t="s">
        <v>120</v>
      </c>
      <c r="AZ566" t="s">
        <v>90</v>
      </c>
      <c r="BA566" t="s">
        <v>127</v>
      </c>
      <c r="BB566" t="s">
        <v>425</v>
      </c>
      <c r="BC566" t="s">
        <v>129</v>
      </c>
      <c r="BD566" s="5">
        <v>119.75</v>
      </c>
      <c r="BE566">
        <v>1.1975</v>
      </c>
      <c r="BF566" s="5">
        <v>14.15</v>
      </c>
      <c r="BG566">
        <v>0.14149999999999999</v>
      </c>
      <c r="BH566" s="5">
        <v>130.65</v>
      </c>
      <c r="BI566">
        <v>1.3065</v>
      </c>
      <c r="BJ566" s="5">
        <v>19.05</v>
      </c>
      <c r="BK566">
        <v>0.1905</v>
      </c>
      <c r="BL566">
        <v>10</v>
      </c>
      <c r="BR566">
        <v>0</v>
      </c>
      <c r="BS566">
        <v>0.25</v>
      </c>
      <c r="BT566">
        <v>0.5</v>
      </c>
      <c r="BU566">
        <v>0.75</v>
      </c>
      <c r="BV566">
        <v>0.9</v>
      </c>
    </row>
    <row r="567" spans="1:74" x14ac:dyDescent="0.25">
      <c r="A567" t="s">
        <v>74</v>
      </c>
      <c r="B567" t="s">
        <v>75</v>
      </c>
      <c r="C567">
        <v>18</v>
      </c>
      <c r="D567">
        <v>18</v>
      </c>
      <c r="E567">
        <v>465</v>
      </c>
      <c r="F567" t="s">
        <v>250</v>
      </c>
      <c r="G567" t="s">
        <v>146</v>
      </c>
      <c r="H567">
        <v>2016</v>
      </c>
      <c r="I567" t="s">
        <v>78</v>
      </c>
      <c r="J567" t="s">
        <v>79</v>
      </c>
      <c r="K567" t="s">
        <v>80</v>
      </c>
      <c r="L567">
        <v>71.400000000000006</v>
      </c>
      <c r="M567" t="s">
        <v>253</v>
      </c>
      <c r="N567" s="2" t="s">
        <v>85</v>
      </c>
      <c r="O567" s="2"/>
      <c r="P567" s="2"/>
      <c r="Q567" s="2"/>
      <c r="R567" s="2"/>
      <c r="S567" t="s">
        <v>116</v>
      </c>
      <c r="T567">
        <v>7.4</v>
      </c>
      <c r="U567">
        <v>1.3</v>
      </c>
      <c r="V567">
        <v>19.2</v>
      </c>
      <c r="W567">
        <v>1.1000000000000001</v>
      </c>
      <c r="AH567">
        <v>2402.67</v>
      </c>
      <c r="AI567">
        <v>1026.75</v>
      </c>
      <c r="AJ567">
        <v>2293.98</v>
      </c>
      <c r="AK567">
        <v>885.63</v>
      </c>
      <c r="AL567" t="s">
        <v>251</v>
      </c>
      <c r="AS567" s="5">
        <v>122.3</v>
      </c>
      <c r="AT567" s="5">
        <v>133.19999999999999</v>
      </c>
      <c r="AV567" t="s">
        <v>118</v>
      </c>
      <c r="AW567" t="s">
        <v>105</v>
      </c>
      <c r="AX567" t="s">
        <v>119</v>
      </c>
      <c r="AY567" t="s">
        <v>120</v>
      </c>
      <c r="AZ567" t="s">
        <v>90</v>
      </c>
      <c r="BA567" t="s">
        <v>127</v>
      </c>
      <c r="BB567" t="s">
        <v>425</v>
      </c>
      <c r="BC567" t="s">
        <v>129</v>
      </c>
      <c r="BD567" s="5">
        <v>113.37</v>
      </c>
      <c r="BE567">
        <v>1.1336999999999999</v>
      </c>
      <c r="BF567" s="5">
        <v>20.87</v>
      </c>
      <c r="BG567">
        <v>0.2087</v>
      </c>
      <c r="BH567" s="5">
        <v>119.13</v>
      </c>
      <c r="BI567">
        <v>1.1913</v>
      </c>
      <c r="BJ567" s="5">
        <v>26.45</v>
      </c>
      <c r="BK567">
        <v>0.26450000000000001</v>
      </c>
      <c r="BL567">
        <v>10</v>
      </c>
      <c r="BR567">
        <v>0</v>
      </c>
      <c r="BS567">
        <v>0.25</v>
      </c>
      <c r="BT567">
        <v>0.5</v>
      </c>
      <c r="BU567">
        <v>0.75</v>
      </c>
      <c r="BV567">
        <v>0.9</v>
      </c>
    </row>
    <row r="568" spans="1:74" x14ac:dyDescent="0.25">
      <c r="A568" t="s">
        <v>74</v>
      </c>
      <c r="B568" t="s">
        <v>75</v>
      </c>
      <c r="C568">
        <v>22</v>
      </c>
      <c r="D568">
        <v>21</v>
      </c>
      <c r="E568">
        <v>499</v>
      </c>
      <c r="F568" t="s">
        <v>293</v>
      </c>
      <c r="G568" t="s">
        <v>294</v>
      </c>
      <c r="H568">
        <v>2023</v>
      </c>
      <c r="I568" t="s">
        <v>78</v>
      </c>
      <c r="J568" t="s">
        <v>79</v>
      </c>
      <c r="K568" t="s">
        <v>80</v>
      </c>
      <c r="L568">
        <v>75.8</v>
      </c>
      <c r="M568" t="s">
        <v>295</v>
      </c>
      <c r="N568" s="2"/>
      <c r="O568" s="2"/>
      <c r="P568" s="2"/>
      <c r="Q568" s="2"/>
      <c r="R568" s="2"/>
      <c r="AS568" t="s">
        <v>296</v>
      </c>
      <c r="AU568" t="s">
        <v>297</v>
      </c>
      <c r="AV568" t="s">
        <v>118</v>
      </c>
      <c r="AW568" s="1"/>
      <c r="AX568" t="s">
        <v>119</v>
      </c>
      <c r="AY568" t="s">
        <v>120</v>
      </c>
      <c r="AZ568" t="s">
        <v>90</v>
      </c>
      <c r="BA568" t="s">
        <v>127</v>
      </c>
      <c r="BB568" s="7" t="s">
        <v>430</v>
      </c>
      <c r="BC568" t="s">
        <v>129</v>
      </c>
      <c r="BD568">
        <v>1.6925000000000001</v>
      </c>
      <c r="BE568">
        <v>1.6925000000000001</v>
      </c>
      <c r="BF568">
        <v>0.1679546069627148</v>
      </c>
      <c r="BG568">
        <v>0.1679546069627148</v>
      </c>
      <c r="BH568">
        <v>1.6755000000000002</v>
      </c>
      <c r="BI568">
        <v>1.6755000000000002</v>
      </c>
      <c r="BJ568">
        <v>0.19686226149264713</v>
      </c>
      <c r="BK568">
        <v>0.19686226149264713</v>
      </c>
      <c r="BL568">
        <v>20</v>
      </c>
      <c r="BP568" s="13"/>
      <c r="BQ568" s="13"/>
      <c r="BR568">
        <v>0</v>
      </c>
      <c r="BS568">
        <v>0.25</v>
      </c>
      <c r="BT568">
        <v>0.5</v>
      </c>
      <c r="BU568">
        <v>0.75</v>
      </c>
      <c r="BV568">
        <v>0.9</v>
      </c>
    </row>
    <row r="569" spans="1:74" x14ac:dyDescent="0.25">
      <c r="A569" t="s">
        <v>74</v>
      </c>
      <c r="B569" t="s">
        <v>75</v>
      </c>
      <c r="C569">
        <v>24</v>
      </c>
      <c r="D569">
        <v>23</v>
      </c>
      <c r="E569">
        <v>520</v>
      </c>
      <c r="F569" t="s">
        <v>422</v>
      </c>
      <c r="G569" t="s">
        <v>423</v>
      </c>
      <c r="H569">
        <v>2013</v>
      </c>
      <c r="I569" t="s">
        <v>78</v>
      </c>
      <c r="J569" t="s">
        <v>79</v>
      </c>
      <c r="K569" t="s">
        <v>80</v>
      </c>
      <c r="L569">
        <v>68</v>
      </c>
      <c r="M569" t="s">
        <v>424</v>
      </c>
      <c r="N569" s="2">
        <v>83.3</v>
      </c>
      <c r="O569" s="2"/>
      <c r="P569" s="2"/>
      <c r="Q569" s="2"/>
      <c r="R569" s="2"/>
      <c r="S569" t="s">
        <v>116</v>
      </c>
      <c r="T569">
        <v>6.3</v>
      </c>
      <c r="U569">
        <v>0.6</v>
      </c>
      <c r="V569">
        <v>9.1999999999999993</v>
      </c>
      <c r="W569">
        <v>2.9</v>
      </c>
      <c r="AM569">
        <v>68</v>
      </c>
      <c r="AN569">
        <v>11</v>
      </c>
      <c r="AO569">
        <v>101</v>
      </c>
      <c r="AP569">
        <v>18</v>
      </c>
      <c r="AS569">
        <v>6</v>
      </c>
      <c r="AV569" t="s">
        <v>259</v>
      </c>
      <c r="AW569" t="s">
        <v>137</v>
      </c>
      <c r="AX569" t="s">
        <v>119</v>
      </c>
      <c r="AY569" t="s">
        <v>89</v>
      </c>
      <c r="AZ569" t="s">
        <v>90</v>
      </c>
      <c r="BA569" t="s">
        <v>127</v>
      </c>
      <c r="BB569" t="s">
        <v>233</v>
      </c>
      <c r="BC569" t="s">
        <v>129</v>
      </c>
      <c r="BD569">
        <v>1.61</v>
      </c>
      <c r="BE569">
        <v>1.61</v>
      </c>
      <c r="BF569">
        <v>0.18</v>
      </c>
      <c r="BG569">
        <v>0.18</v>
      </c>
      <c r="BH569">
        <v>1.54</v>
      </c>
      <c r="BI569">
        <v>1.54</v>
      </c>
      <c r="BJ569">
        <v>0.2</v>
      </c>
      <c r="BK569">
        <v>0.2</v>
      </c>
      <c r="BL569">
        <v>11</v>
      </c>
      <c r="BQ569" t="s">
        <v>240</v>
      </c>
      <c r="BR569">
        <v>0</v>
      </c>
      <c r="BS569">
        <v>0.25</v>
      </c>
      <c r="BT569">
        <v>0.5</v>
      </c>
      <c r="BU569">
        <v>0.75</v>
      </c>
      <c r="BV569">
        <v>0.9</v>
      </c>
    </row>
    <row r="570" spans="1:74" x14ac:dyDescent="0.25">
      <c r="A570" t="s">
        <v>74</v>
      </c>
      <c r="B570" t="s">
        <v>75</v>
      </c>
      <c r="C570">
        <v>26</v>
      </c>
      <c r="D570">
        <v>25</v>
      </c>
      <c r="E570">
        <v>540</v>
      </c>
      <c r="F570" t="s">
        <v>284</v>
      </c>
      <c r="G570" t="s">
        <v>284</v>
      </c>
      <c r="H570">
        <v>2019</v>
      </c>
      <c r="I570" t="s">
        <v>78</v>
      </c>
      <c r="J570" t="s">
        <v>79</v>
      </c>
      <c r="K570" t="s">
        <v>108</v>
      </c>
      <c r="L570">
        <v>70</v>
      </c>
      <c r="N570">
        <v>68.8</v>
      </c>
      <c r="O570" s="2"/>
      <c r="P570" s="2"/>
      <c r="Q570" s="2"/>
      <c r="R570" s="2"/>
      <c r="AS570">
        <v>30</v>
      </c>
      <c r="AU570" t="s">
        <v>223</v>
      </c>
      <c r="AV570" t="s">
        <v>285</v>
      </c>
      <c r="AW570" s="1"/>
      <c r="AX570" t="s">
        <v>88</v>
      </c>
      <c r="AY570" t="s">
        <v>89</v>
      </c>
      <c r="AZ570" t="s">
        <v>90</v>
      </c>
      <c r="BA570" t="s">
        <v>127</v>
      </c>
      <c r="BB570" t="s">
        <v>233</v>
      </c>
      <c r="BC570" t="s">
        <v>129</v>
      </c>
      <c r="BD570">
        <v>1.1299999999999999</v>
      </c>
      <c r="BE570">
        <v>1.1299999999999999</v>
      </c>
      <c r="BF570">
        <v>0.13</v>
      </c>
      <c r="BG570">
        <v>0.13</v>
      </c>
      <c r="BH570">
        <v>1.1299999999999999</v>
      </c>
      <c r="BI570">
        <v>1.1299999999999999</v>
      </c>
      <c r="BJ570">
        <v>0.15</v>
      </c>
      <c r="BK570">
        <v>0.15</v>
      </c>
      <c r="BL570">
        <v>16</v>
      </c>
      <c r="BO570" t="s">
        <v>290</v>
      </c>
      <c r="BQ570" t="s">
        <v>291</v>
      </c>
      <c r="BR570">
        <v>0</v>
      </c>
      <c r="BS570">
        <v>0.25</v>
      </c>
      <c r="BT570">
        <v>0.5</v>
      </c>
      <c r="BU570">
        <v>0.75</v>
      </c>
      <c r="BV570">
        <v>0.9</v>
      </c>
    </row>
    <row r="571" spans="1:74" x14ac:dyDescent="0.25">
      <c r="A571" t="s">
        <v>74</v>
      </c>
      <c r="B571" t="s">
        <v>75</v>
      </c>
      <c r="C571">
        <v>26</v>
      </c>
      <c r="D571">
        <v>25</v>
      </c>
      <c r="E571">
        <v>548</v>
      </c>
      <c r="F571" t="s">
        <v>284</v>
      </c>
      <c r="G571" t="s">
        <v>284</v>
      </c>
      <c r="H571">
        <v>2019</v>
      </c>
      <c r="I571" t="s">
        <v>78</v>
      </c>
      <c r="J571" t="s">
        <v>79</v>
      </c>
      <c r="K571" t="s">
        <v>108</v>
      </c>
      <c r="L571">
        <v>70</v>
      </c>
      <c r="N571">
        <v>68.8</v>
      </c>
      <c r="O571" s="2"/>
      <c r="P571" s="2"/>
      <c r="Q571" s="2"/>
      <c r="R571" s="2"/>
      <c r="AS571">
        <v>60</v>
      </c>
      <c r="AU571" t="s">
        <v>223</v>
      </c>
      <c r="AV571" t="s">
        <v>292</v>
      </c>
      <c r="AW571" s="1"/>
      <c r="AX571" t="s">
        <v>88</v>
      </c>
      <c r="AY571" t="s">
        <v>89</v>
      </c>
      <c r="AZ571" t="s">
        <v>90</v>
      </c>
      <c r="BA571" t="s">
        <v>127</v>
      </c>
      <c r="BB571" t="s">
        <v>233</v>
      </c>
      <c r="BC571" t="s">
        <v>129</v>
      </c>
      <c r="BD571">
        <v>1.1299999999999999</v>
      </c>
      <c r="BE571">
        <v>1.1299999999999999</v>
      </c>
      <c r="BF571">
        <v>0.13</v>
      </c>
      <c r="BG571">
        <v>0.13</v>
      </c>
      <c r="BH571">
        <v>1.1599999999999999</v>
      </c>
      <c r="BI571">
        <v>1.1599999999999999</v>
      </c>
      <c r="BJ571">
        <v>0.17</v>
      </c>
      <c r="BK571">
        <v>0.17</v>
      </c>
      <c r="BL571">
        <v>16</v>
      </c>
      <c r="BO571" t="s">
        <v>290</v>
      </c>
      <c r="BQ571" t="s">
        <v>291</v>
      </c>
      <c r="BR571">
        <v>0</v>
      </c>
      <c r="BS571">
        <v>0.25</v>
      </c>
      <c r="BT571">
        <v>0.5</v>
      </c>
      <c r="BU571">
        <v>0.75</v>
      </c>
      <c r="BV571">
        <v>0.9</v>
      </c>
    </row>
    <row r="572" spans="1:74" x14ac:dyDescent="0.25">
      <c r="A572" t="s">
        <v>74</v>
      </c>
      <c r="B572" t="s">
        <v>75</v>
      </c>
      <c r="C572">
        <v>29</v>
      </c>
      <c r="D572">
        <v>28</v>
      </c>
      <c r="E572">
        <v>577</v>
      </c>
      <c r="F572" s="7" t="s">
        <v>257</v>
      </c>
      <c r="G572" s="7" t="s">
        <v>257</v>
      </c>
      <c r="H572">
        <v>2022</v>
      </c>
      <c r="I572" t="s">
        <v>78</v>
      </c>
      <c r="J572" t="s">
        <v>79</v>
      </c>
      <c r="K572" t="s">
        <v>108</v>
      </c>
      <c r="L572">
        <v>65.900000000000006</v>
      </c>
      <c r="M572" t="s">
        <v>258</v>
      </c>
      <c r="N572" s="2">
        <v>50</v>
      </c>
      <c r="O572" s="2"/>
      <c r="P572" s="2"/>
      <c r="Q572" s="2"/>
      <c r="R572" s="2"/>
      <c r="AS572">
        <v>6</v>
      </c>
      <c r="AV572" t="s">
        <v>259</v>
      </c>
      <c r="AW572" s="20"/>
      <c r="AX572" t="s">
        <v>119</v>
      </c>
      <c r="AY572" t="s">
        <v>89</v>
      </c>
      <c r="AZ572" t="s">
        <v>90</v>
      </c>
      <c r="BA572" t="s">
        <v>127</v>
      </c>
      <c r="BB572" t="s">
        <v>454</v>
      </c>
      <c r="BC572" t="s">
        <v>129</v>
      </c>
      <c r="BD572">
        <v>1.4276017286781963</v>
      </c>
      <c r="BE572">
        <v>1.4276017286781963</v>
      </c>
      <c r="BF572">
        <v>8.2151820181226257E-2</v>
      </c>
      <c r="BG572">
        <v>8.2151820181226257E-2</v>
      </c>
      <c r="BH572">
        <v>1.4037993613453508</v>
      </c>
      <c r="BI572">
        <v>1.4037993613453508</v>
      </c>
      <c r="BJ572">
        <v>6.4210186670044342E-2</v>
      </c>
      <c r="BK572">
        <v>6.4210186670044342E-2</v>
      </c>
      <c r="BL572">
        <v>7</v>
      </c>
      <c r="BR572">
        <v>0</v>
      </c>
      <c r="BS572">
        <v>0.25</v>
      </c>
      <c r="BT572">
        <v>0.5</v>
      </c>
      <c r="BU572">
        <v>0.75</v>
      </c>
      <c r="BV572">
        <v>0.9</v>
      </c>
    </row>
    <row r="573" spans="1:74" x14ac:dyDescent="0.25">
      <c r="A573" t="s">
        <v>74</v>
      </c>
      <c r="B573" t="s">
        <v>75</v>
      </c>
      <c r="C573">
        <v>30</v>
      </c>
      <c r="D573">
        <v>28</v>
      </c>
      <c r="E573">
        <v>601</v>
      </c>
      <c r="F573" s="7" t="s">
        <v>278</v>
      </c>
      <c r="G573" t="s">
        <v>279</v>
      </c>
      <c r="H573">
        <v>2020</v>
      </c>
      <c r="I573" t="s">
        <v>78</v>
      </c>
      <c r="J573" t="s">
        <v>79</v>
      </c>
      <c r="K573" t="s">
        <v>108</v>
      </c>
      <c r="L573">
        <v>67.8</v>
      </c>
      <c r="M573" t="s">
        <v>280</v>
      </c>
      <c r="N573" s="2">
        <v>50</v>
      </c>
      <c r="O573" s="2"/>
      <c r="P573" s="2"/>
      <c r="Q573" s="2"/>
      <c r="R573" s="2"/>
      <c r="AS573">
        <v>10</v>
      </c>
      <c r="AT573" t="s">
        <v>281</v>
      </c>
      <c r="AV573" t="s">
        <v>282</v>
      </c>
      <c r="AW573" s="1"/>
      <c r="AX573" t="s">
        <v>88</v>
      </c>
      <c r="AY573" t="s">
        <v>89</v>
      </c>
      <c r="AZ573" t="s">
        <v>90</v>
      </c>
      <c r="BA573" t="s">
        <v>127</v>
      </c>
      <c r="BB573" t="s">
        <v>454</v>
      </c>
      <c r="BC573" t="s">
        <v>129</v>
      </c>
      <c r="BD573">
        <v>1.2481102454921229</v>
      </c>
      <c r="BE573">
        <v>1.2481102454921229</v>
      </c>
      <c r="BF573">
        <v>6.0521981363111897E-2</v>
      </c>
      <c r="BG573">
        <v>6.0521981363111897E-2</v>
      </c>
      <c r="BH573">
        <v>1.263276620693047</v>
      </c>
      <c r="BI573">
        <v>1.263276620693047</v>
      </c>
      <c r="BJ573">
        <v>6.6031626066030025E-2</v>
      </c>
      <c r="BK573">
        <v>6.6031626066030025E-2</v>
      </c>
      <c r="BL573">
        <v>5</v>
      </c>
      <c r="BR573">
        <v>0</v>
      </c>
      <c r="BS573">
        <v>0.25</v>
      </c>
      <c r="BT573">
        <v>0.5</v>
      </c>
      <c r="BU573">
        <v>0.75</v>
      </c>
      <c r="BV573">
        <v>0.9</v>
      </c>
    </row>
    <row r="574" spans="1:74" x14ac:dyDescent="0.25">
      <c r="A574" t="s">
        <v>74</v>
      </c>
      <c r="B574" t="s">
        <v>75</v>
      </c>
      <c r="C574">
        <v>31</v>
      </c>
      <c r="D574">
        <v>29</v>
      </c>
      <c r="E574">
        <v>619</v>
      </c>
      <c r="F574" s="7" t="s">
        <v>457</v>
      </c>
      <c r="G574" t="s">
        <v>458</v>
      </c>
      <c r="H574">
        <v>2007</v>
      </c>
      <c r="I574" t="s">
        <v>78</v>
      </c>
      <c r="J574" t="s">
        <v>79</v>
      </c>
      <c r="K574" t="s">
        <v>80</v>
      </c>
      <c r="L574">
        <v>78.2</v>
      </c>
      <c r="M574" t="s">
        <v>459</v>
      </c>
      <c r="N574" s="2">
        <v>22.8</v>
      </c>
      <c r="O574" s="2"/>
      <c r="P574" s="2"/>
      <c r="Q574" s="2"/>
      <c r="R574" s="2"/>
      <c r="AS574" t="s">
        <v>460</v>
      </c>
      <c r="AU574" t="s">
        <v>461</v>
      </c>
      <c r="AV574" t="s">
        <v>118</v>
      </c>
      <c r="AW574" t="s">
        <v>105</v>
      </c>
      <c r="AX574" t="s">
        <v>88</v>
      </c>
      <c r="AY574" t="s">
        <v>120</v>
      </c>
      <c r="AZ574" t="s">
        <v>90</v>
      </c>
      <c r="BA574" t="s">
        <v>127</v>
      </c>
      <c r="BB574" t="s">
        <v>485</v>
      </c>
      <c r="BC574" t="s">
        <v>129</v>
      </c>
      <c r="BD574" s="16">
        <v>0.99</v>
      </c>
      <c r="BE574" s="17">
        <v>0.99</v>
      </c>
      <c r="BF574" s="18">
        <v>0.23</v>
      </c>
      <c r="BG574" s="17">
        <v>0.23</v>
      </c>
      <c r="BH574" s="18">
        <v>1.1000000000000001</v>
      </c>
      <c r="BI574" s="17">
        <v>1.1000000000000001</v>
      </c>
      <c r="BJ574" s="18">
        <v>0.28000000000000003</v>
      </c>
      <c r="BK574" s="17">
        <v>0.28000000000000003</v>
      </c>
      <c r="BL574">
        <v>22</v>
      </c>
      <c r="BO574" t="s">
        <v>486</v>
      </c>
      <c r="BR574">
        <v>0</v>
      </c>
      <c r="BS574">
        <v>0.25</v>
      </c>
      <c r="BT574">
        <v>0.5</v>
      </c>
      <c r="BU574">
        <v>0.75</v>
      </c>
      <c r="BV574">
        <v>0.9</v>
      </c>
    </row>
  </sheetData>
  <conditionalFormatting sqref="BB444">
    <cfRule type="cellIs" dxfId="68" priority="5" operator="lessThan">
      <formula>0</formula>
    </cfRule>
  </conditionalFormatting>
  <conditionalFormatting sqref="BB445">
    <cfRule type="cellIs" dxfId="67" priority="4" operator="equal">
      <formula>0</formula>
    </cfRule>
  </conditionalFormatting>
  <pageMargins left="0.7" right="0.7" top="0.75" bottom="0.75" header="0.3" footer="0.3"/>
  <pageSetup paperSize="9"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98D4C-D263-4FBB-B158-EC7B7ED93683}">
  <dimension ref="A1:D79"/>
  <sheetViews>
    <sheetView zoomScale="60" workbookViewId="0">
      <selection activeCell="D44" sqref="D44"/>
    </sheetView>
  </sheetViews>
  <sheetFormatPr defaultRowHeight="15" x14ac:dyDescent="0.25"/>
  <cols>
    <col min="1" max="1" width="24.42578125" bestFit="1" customWidth="1"/>
    <col min="2" max="2" width="22" bestFit="1" customWidth="1"/>
    <col min="3" max="3" width="44.85546875" bestFit="1" customWidth="1"/>
    <col min="4" max="4" width="255.7109375" bestFit="1" customWidth="1"/>
  </cols>
  <sheetData>
    <row r="1" spans="1:4" x14ac:dyDescent="0.25">
      <c r="A1" t="s">
        <v>733</v>
      </c>
      <c r="B1" t="s">
        <v>732</v>
      </c>
      <c r="C1" t="s">
        <v>646</v>
      </c>
      <c r="D1" t="s">
        <v>647</v>
      </c>
    </row>
    <row r="2" spans="1:4" x14ac:dyDescent="0.25">
      <c r="A2" s="21">
        <v>1</v>
      </c>
      <c r="B2" s="21" t="s">
        <v>648</v>
      </c>
      <c r="C2" t="s">
        <v>0</v>
      </c>
      <c r="D2" t="s">
        <v>644</v>
      </c>
    </row>
    <row r="3" spans="1:4" x14ac:dyDescent="0.25">
      <c r="A3" s="21">
        <v>2</v>
      </c>
      <c r="B3" s="21" t="s">
        <v>658</v>
      </c>
      <c r="C3" t="s">
        <v>1</v>
      </c>
      <c r="D3" t="s">
        <v>645</v>
      </c>
    </row>
    <row r="4" spans="1:4" x14ac:dyDescent="0.25">
      <c r="A4" s="21">
        <v>3</v>
      </c>
      <c r="B4" s="21" t="s">
        <v>659</v>
      </c>
      <c r="C4" t="s">
        <v>2</v>
      </c>
      <c r="D4" t="s">
        <v>722</v>
      </c>
    </row>
    <row r="5" spans="1:4" x14ac:dyDescent="0.25">
      <c r="A5" s="21">
        <v>4</v>
      </c>
      <c r="B5" s="21" t="s">
        <v>660</v>
      </c>
      <c r="C5" t="s">
        <v>3</v>
      </c>
      <c r="D5" t="s">
        <v>721</v>
      </c>
    </row>
    <row r="6" spans="1:4" x14ac:dyDescent="0.25">
      <c r="A6" s="21">
        <v>5</v>
      </c>
      <c r="B6" s="21" t="s">
        <v>653</v>
      </c>
      <c r="C6" t="s">
        <v>4</v>
      </c>
      <c r="D6" t="s">
        <v>723</v>
      </c>
    </row>
    <row r="7" spans="1:4" x14ac:dyDescent="0.25">
      <c r="A7" s="21">
        <v>6</v>
      </c>
      <c r="B7" s="21" t="s">
        <v>663</v>
      </c>
      <c r="C7" t="s">
        <v>5</v>
      </c>
      <c r="D7" t="s">
        <v>724</v>
      </c>
    </row>
    <row r="8" spans="1:4" x14ac:dyDescent="0.25">
      <c r="A8" s="21">
        <v>7</v>
      </c>
      <c r="B8" s="21" t="s">
        <v>655</v>
      </c>
      <c r="C8" t="s">
        <v>6</v>
      </c>
      <c r="D8" t="s">
        <v>741</v>
      </c>
    </row>
    <row r="9" spans="1:4" x14ac:dyDescent="0.25">
      <c r="A9" s="21">
        <v>8</v>
      </c>
      <c r="B9" s="21" t="s">
        <v>649</v>
      </c>
      <c r="C9" t="s">
        <v>7</v>
      </c>
      <c r="D9" t="s">
        <v>725</v>
      </c>
    </row>
    <row r="10" spans="1:4" x14ac:dyDescent="0.25">
      <c r="A10" s="21">
        <v>9</v>
      </c>
      <c r="B10" s="21" t="s">
        <v>661</v>
      </c>
      <c r="C10" t="s">
        <v>8</v>
      </c>
      <c r="D10" t="s">
        <v>726</v>
      </c>
    </row>
    <row r="11" spans="1:4" x14ac:dyDescent="0.25">
      <c r="A11" s="21">
        <v>10</v>
      </c>
      <c r="B11" s="21" t="s">
        <v>664</v>
      </c>
      <c r="C11" t="s">
        <v>9</v>
      </c>
      <c r="D11" t="s">
        <v>728</v>
      </c>
    </row>
    <row r="12" spans="1:4" x14ac:dyDescent="0.25">
      <c r="A12" s="21">
        <v>11</v>
      </c>
      <c r="B12" s="21" t="s">
        <v>665</v>
      </c>
      <c r="C12" t="s">
        <v>10</v>
      </c>
      <c r="D12" t="s">
        <v>727</v>
      </c>
    </row>
    <row r="13" spans="1:4" x14ac:dyDescent="0.25">
      <c r="A13" s="21">
        <v>12</v>
      </c>
      <c r="B13" s="21" t="s">
        <v>662</v>
      </c>
      <c r="C13" t="s">
        <v>11</v>
      </c>
      <c r="D13" t="s">
        <v>729</v>
      </c>
    </row>
    <row r="14" spans="1:4" x14ac:dyDescent="0.25">
      <c r="A14" s="21">
        <v>13</v>
      </c>
      <c r="B14" s="21" t="s">
        <v>657</v>
      </c>
      <c r="C14" t="s">
        <v>12</v>
      </c>
      <c r="D14" t="s">
        <v>730</v>
      </c>
    </row>
    <row r="15" spans="1:4" x14ac:dyDescent="0.25">
      <c r="A15" s="21">
        <v>14</v>
      </c>
      <c r="B15" s="21" t="s">
        <v>666</v>
      </c>
      <c r="C15" t="s">
        <v>13</v>
      </c>
      <c r="D15" t="s">
        <v>731</v>
      </c>
    </row>
    <row r="16" spans="1:4" x14ac:dyDescent="0.25">
      <c r="A16" s="21">
        <v>15</v>
      </c>
      <c r="B16" s="21" t="s">
        <v>667</v>
      </c>
      <c r="C16" t="s">
        <v>14</v>
      </c>
      <c r="D16" t="s">
        <v>742</v>
      </c>
    </row>
    <row r="17" spans="1:4" x14ac:dyDescent="0.25">
      <c r="A17" s="21">
        <v>16</v>
      </c>
      <c r="B17" s="21" t="s">
        <v>656</v>
      </c>
      <c r="C17" t="s">
        <v>15</v>
      </c>
      <c r="D17" t="s">
        <v>744</v>
      </c>
    </row>
    <row r="18" spans="1:4" x14ac:dyDescent="0.25">
      <c r="A18" s="21">
        <v>17</v>
      </c>
      <c r="B18" s="21" t="s">
        <v>668</v>
      </c>
      <c r="C18" t="s">
        <v>16</v>
      </c>
      <c r="D18" t="s">
        <v>743</v>
      </c>
    </row>
    <row r="19" spans="1:4" x14ac:dyDescent="0.25">
      <c r="A19" s="21">
        <v>18</v>
      </c>
      <c r="B19" s="21" t="s">
        <v>669</v>
      </c>
      <c r="C19" t="s">
        <v>17</v>
      </c>
      <c r="D19" t="s">
        <v>777</v>
      </c>
    </row>
    <row r="20" spans="1:4" x14ac:dyDescent="0.25">
      <c r="A20" s="21">
        <v>19</v>
      </c>
      <c r="B20" s="21" t="s">
        <v>651</v>
      </c>
      <c r="C20" t="s">
        <v>18</v>
      </c>
      <c r="D20" t="s">
        <v>778</v>
      </c>
    </row>
    <row r="21" spans="1:4" x14ac:dyDescent="0.25">
      <c r="A21" s="21">
        <v>20</v>
      </c>
      <c r="B21" s="21" t="s">
        <v>650</v>
      </c>
      <c r="C21" t="s">
        <v>19</v>
      </c>
      <c r="D21" t="s">
        <v>768</v>
      </c>
    </row>
    <row r="22" spans="1:4" x14ac:dyDescent="0.25">
      <c r="A22" s="21">
        <v>21</v>
      </c>
      <c r="B22" s="21" t="s">
        <v>652</v>
      </c>
      <c r="C22" t="s">
        <v>20</v>
      </c>
      <c r="D22" t="s">
        <v>770</v>
      </c>
    </row>
    <row r="23" spans="1:4" x14ac:dyDescent="0.25">
      <c r="A23" s="21">
        <v>22</v>
      </c>
      <c r="B23" s="21" t="s">
        <v>670</v>
      </c>
      <c r="C23" t="s">
        <v>21</v>
      </c>
      <c r="D23" t="s">
        <v>769</v>
      </c>
    </row>
    <row r="24" spans="1:4" x14ac:dyDescent="0.25">
      <c r="A24" s="21">
        <v>23</v>
      </c>
      <c r="B24" s="21" t="s">
        <v>671</v>
      </c>
      <c r="C24" t="s">
        <v>22</v>
      </c>
      <c r="D24" t="s">
        <v>771</v>
      </c>
    </row>
    <row r="25" spans="1:4" x14ac:dyDescent="0.25">
      <c r="A25" s="21">
        <v>24</v>
      </c>
      <c r="B25" s="21" t="s">
        <v>672</v>
      </c>
      <c r="C25" t="s">
        <v>23</v>
      </c>
      <c r="D25" t="s">
        <v>772</v>
      </c>
    </row>
    <row r="26" spans="1:4" x14ac:dyDescent="0.25">
      <c r="A26" s="21">
        <v>25</v>
      </c>
      <c r="B26" s="21" t="s">
        <v>654</v>
      </c>
      <c r="C26" t="s">
        <v>24</v>
      </c>
      <c r="D26" t="s">
        <v>773</v>
      </c>
    </row>
    <row r="27" spans="1:4" x14ac:dyDescent="0.25">
      <c r="A27" s="21">
        <v>26</v>
      </c>
      <c r="B27" s="21" t="s">
        <v>287</v>
      </c>
      <c r="C27" t="s">
        <v>25</v>
      </c>
      <c r="D27" t="s">
        <v>774</v>
      </c>
    </row>
    <row r="28" spans="1:4" x14ac:dyDescent="0.25">
      <c r="A28" s="21">
        <v>27</v>
      </c>
      <c r="B28" s="21" t="s">
        <v>673</v>
      </c>
      <c r="C28" t="s">
        <v>26</v>
      </c>
      <c r="D28" t="s">
        <v>775</v>
      </c>
    </row>
    <row r="29" spans="1:4" x14ac:dyDescent="0.25">
      <c r="A29" s="21">
        <v>28</v>
      </c>
      <c r="B29" s="21" t="s">
        <v>674</v>
      </c>
      <c r="C29" t="s">
        <v>27</v>
      </c>
      <c r="D29" t="s">
        <v>776</v>
      </c>
    </row>
    <row r="30" spans="1:4" x14ac:dyDescent="0.25">
      <c r="A30" s="21">
        <v>29</v>
      </c>
      <c r="B30" s="21" t="s">
        <v>675</v>
      </c>
      <c r="C30" t="s">
        <v>28</v>
      </c>
      <c r="D30" t="s">
        <v>785</v>
      </c>
    </row>
    <row r="31" spans="1:4" x14ac:dyDescent="0.25">
      <c r="A31" s="21">
        <v>30</v>
      </c>
      <c r="B31" s="21" t="s">
        <v>676</v>
      </c>
      <c r="C31" t="s">
        <v>29</v>
      </c>
      <c r="D31" t="s">
        <v>786</v>
      </c>
    </row>
    <row r="32" spans="1:4" x14ac:dyDescent="0.25">
      <c r="A32" s="21">
        <v>31</v>
      </c>
      <c r="B32" s="21" t="s">
        <v>677</v>
      </c>
      <c r="C32" t="s">
        <v>30</v>
      </c>
      <c r="D32" t="s">
        <v>787</v>
      </c>
    </row>
    <row r="33" spans="1:4" x14ac:dyDescent="0.25">
      <c r="A33" s="21">
        <v>32</v>
      </c>
      <c r="B33" s="21" t="s">
        <v>678</v>
      </c>
      <c r="C33" t="s">
        <v>31</v>
      </c>
      <c r="D33" t="s">
        <v>788</v>
      </c>
    </row>
    <row r="34" spans="1:4" x14ac:dyDescent="0.25">
      <c r="A34" s="21">
        <v>33</v>
      </c>
      <c r="B34" s="21" t="s">
        <v>679</v>
      </c>
      <c r="C34" t="s">
        <v>32</v>
      </c>
      <c r="D34" t="s">
        <v>789</v>
      </c>
    </row>
    <row r="35" spans="1:4" x14ac:dyDescent="0.25">
      <c r="A35" s="21">
        <v>34</v>
      </c>
      <c r="B35" s="21" t="s">
        <v>680</v>
      </c>
      <c r="C35" t="s">
        <v>33</v>
      </c>
      <c r="D35" t="s">
        <v>790</v>
      </c>
    </row>
    <row r="36" spans="1:4" x14ac:dyDescent="0.25">
      <c r="A36" s="21">
        <v>35</v>
      </c>
      <c r="B36" s="21" t="s">
        <v>681</v>
      </c>
      <c r="C36" t="s">
        <v>34</v>
      </c>
      <c r="D36" t="s">
        <v>791</v>
      </c>
    </row>
    <row r="37" spans="1:4" x14ac:dyDescent="0.25">
      <c r="A37" s="21">
        <v>36</v>
      </c>
      <c r="B37" s="21" t="s">
        <v>682</v>
      </c>
      <c r="C37" t="s">
        <v>35</v>
      </c>
      <c r="D37" t="s">
        <v>792</v>
      </c>
    </row>
    <row r="38" spans="1:4" x14ac:dyDescent="0.25">
      <c r="A38" s="21">
        <v>37</v>
      </c>
      <c r="B38" s="21" t="s">
        <v>683</v>
      </c>
      <c r="C38" t="s">
        <v>36</v>
      </c>
      <c r="D38" t="s">
        <v>793</v>
      </c>
    </row>
    <row r="39" spans="1:4" x14ac:dyDescent="0.25">
      <c r="A39" s="21">
        <v>38</v>
      </c>
      <c r="B39" s="21" t="s">
        <v>684</v>
      </c>
      <c r="C39" t="s">
        <v>37</v>
      </c>
      <c r="D39" t="s">
        <v>745</v>
      </c>
    </row>
    <row r="40" spans="1:4" x14ac:dyDescent="0.25">
      <c r="A40" s="21">
        <v>39</v>
      </c>
      <c r="B40" s="21" t="s">
        <v>685</v>
      </c>
      <c r="C40" t="s">
        <v>38</v>
      </c>
      <c r="D40" t="s">
        <v>734</v>
      </c>
    </row>
    <row r="41" spans="1:4" x14ac:dyDescent="0.25">
      <c r="A41" s="21">
        <v>40</v>
      </c>
      <c r="B41" s="21" t="s">
        <v>686</v>
      </c>
      <c r="C41" t="s">
        <v>39</v>
      </c>
      <c r="D41" t="s">
        <v>735</v>
      </c>
    </row>
    <row r="42" spans="1:4" x14ac:dyDescent="0.25">
      <c r="A42" s="21">
        <v>41</v>
      </c>
      <c r="B42" s="21" t="s">
        <v>687</v>
      </c>
      <c r="C42" t="s">
        <v>40</v>
      </c>
      <c r="D42" t="s">
        <v>737</v>
      </c>
    </row>
    <row r="43" spans="1:4" x14ac:dyDescent="0.25">
      <c r="A43" s="21">
        <v>42</v>
      </c>
      <c r="B43" s="21" t="s">
        <v>688</v>
      </c>
      <c r="C43" t="s">
        <v>41</v>
      </c>
      <c r="D43" t="s">
        <v>736</v>
      </c>
    </row>
    <row r="44" spans="1:4" x14ac:dyDescent="0.25">
      <c r="A44" s="21">
        <v>43</v>
      </c>
      <c r="B44" s="21" t="s">
        <v>689</v>
      </c>
      <c r="C44" t="s">
        <v>42</v>
      </c>
      <c r="D44" t="s">
        <v>794</v>
      </c>
    </row>
    <row r="45" spans="1:4" x14ac:dyDescent="0.25">
      <c r="A45" s="21">
        <v>44</v>
      </c>
      <c r="B45" s="21" t="s">
        <v>690</v>
      </c>
      <c r="C45" t="s">
        <v>43</v>
      </c>
      <c r="D45" t="s">
        <v>795</v>
      </c>
    </row>
    <row r="46" spans="1:4" x14ac:dyDescent="0.25">
      <c r="A46" s="21">
        <v>45</v>
      </c>
      <c r="B46" s="21" t="s">
        <v>691</v>
      </c>
      <c r="C46" t="s">
        <v>44</v>
      </c>
      <c r="D46" t="s">
        <v>746</v>
      </c>
    </row>
    <row r="47" spans="1:4" x14ac:dyDescent="0.25">
      <c r="A47" s="21">
        <v>46</v>
      </c>
      <c r="B47" s="21" t="s">
        <v>692</v>
      </c>
      <c r="C47" t="s">
        <v>45</v>
      </c>
      <c r="D47" t="s">
        <v>747</v>
      </c>
    </row>
    <row r="48" spans="1:4" x14ac:dyDescent="0.25">
      <c r="A48" s="21">
        <v>47</v>
      </c>
      <c r="B48" s="21" t="s">
        <v>693</v>
      </c>
      <c r="C48" t="s">
        <v>46</v>
      </c>
      <c r="D48" t="s">
        <v>779</v>
      </c>
    </row>
    <row r="49" spans="1:4" x14ac:dyDescent="0.25">
      <c r="A49" s="21">
        <v>48</v>
      </c>
      <c r="B49" s="21" t="s">
        <v>694</v>
      </c>
      <c r="C49" t="s">
        <v>47</v>
      </c>
      <c r="D49" t="s">
        <v>748</v>
      </c>
    </row>
    <row r="50" spans="1:4" x14ac:dyDescent="0.25">
      <c r="A50" s="21">
        <v>49</v>
      </c>
      <c r="B50" s="21" t="s">
        <v>695</v>
      </c>
      <c r="C50" t="s">
        <v>48</v>
      </c>
      <c r="D50" t="s">
        <v>749</v>
      </c>
    </row>
    <row r="51" spans="1:4" x14ac:dyDescent="0.25">
      <c r="A51" s="21">
        <v>50</v>
      </c>
      <c r="B51" s="21" t="s">
        <v>696</v>
      </c>
      <c r="C51" t="s">
        <v>49</v>
      </c>
      <c r="D51" t="s">
        <v>750</v>
      </c>
    </row>
    <row r="52" spans="1:4" x14ac:dyDescent="0.25">
      <c r="A52" s="21">
        <v>51</v>
      </c>
      <c r="B52" s="21" t="s">
        <v>697</v>
      </c>
      <c r="C52" t="s">
        <v>50</v>
      </c>
      <c r="D52" t="s">
        <v>751</v>
      </c>
    </row>
    <row r="53" spans="1:4" x14ac:dyDescent="0.25">
      <c r="A53" s="21">
        <v>52</v>
      </c>
      <c r="B53" s="21" t="s">
        <v>698</v>
      </c>
      <c r="C53" t="s">
        <v>51</v>
      </c>
      <c r="D53" t="s">
        <v>738</v>
      </c>
    </row>
    <row r="54" spans="1:4" x14ac:dyDescent="0.25">
      <c r="A54" s="21">
        <v>53</v>
      </c>
      <c r="B54" s="21" t="s">
        <v>699</v>
      </c>
      <c r="C54" t="s">
        <v>52</v>
      </c>
      <c r="D54" t="s">
        <v>752</v>
      </c>
    </row>
    <row r="55" spans="1:4" x14ac:dyDescent="0.25">
      <c r="A55" s="21">
        <v>54</v>
      </c>
      <c r="B55" s="21" t="s">
        <v>700</v>
      </c>
      <c r="C55" t="s">
        <v>53</v>
      </c>
      <c r="D55" t="s">
        <v>739</v>
      </c>
    </row>
    <row r="56" spans="1:4" x14ac:dyDescent="0.25">
      <c r="A56" s="21">
        <v>55</v>
      </c>
      <c r="B56" s="21" t="s">
        <v>701</v>
      </c>
      <c r="C56" t="s">
        <v>54</v>
      </c>
      <c r="D56" t="s">
        <v>753</v>
      </c>
    </row>
    <row r="57" spans="1:4" x14ac:dyDescent="0.25">
      <c r="A57" s="21">
        <v>56</v>
      </c>
      <c r="B57" s="21" t="s">
        <v>702</v>
      </c>
      <c r="C57" t="s">
        <v>55</v>
      </c>
      <c r="D57" t="s">
        <v>754</v>
      </c>
    </row>
    <row r="58" spans="1:4" x14ac:dyDescent="0.25">
      <c r="A58" s="21">
        <v>57</v>
      </c>
      <c r="B58" s="21" t="s">
        <v>703</v>
      </c>
      <c r="C58" t="s">
        <v>56</v>
      </c>
      <c r="D58" t="s">
        <v>780</v>
      </c>
    </row>
    <row r="59" spans="1:4" x14ac:dyDescent="0.25">
      <c r="A59" s="21">
        <v>58</v>
      </c>
      <c r="B59" s="21" t="s">
        <v>704</v>
      </c>
      <c r="C59" t="s">
        <v>57</v>
      </c>
      <c r="D59" t="s">
        <v>756</v>
      </c>
    </row>
    <row r="60" spans="1:4" x14ac:dyDescent="0.25">
      <c r="A60" s="21">
        <v>59</v>
      </c>
      <c r="B60" s="21" t="s">
        <v>705</v>
      </c>
      <c r="C60" t="s">
        <v>58</v>
      </c>
      <c r="D60" t="s">
        <v>781</v>
      </c>
    </row>
    <row r="61" spans="1:4" x14ac:dyDescent="0.25">
      <c r="A61" s="21">
        <v>60</v>
      </c>
      <c r="B61" s="21" t="s">
        <v>706</v>
      </c>
      <c r="C61" t="s">
        <v>59</v>
      </c>
      <c r="D61" t="s">
        <v>755</v>
      </c>
    </row>
    <row r="62" spans="1:4" x14ac:dyDescent="0.25">
      <c r="A62" s="21">
        <v>61</v>
      </c>
      <c r="B62" s="21" t="s">
        <v>707</v>
      </c>
      <c r="C62" t="s">
        <v>60</v>
      </c>
      <c r="D62" t="s">
        <v>782</v>
      </c>
    </row>
    <row r="63" spans="1:4" x14ac:dyDescent="0.25">
      <c r="A63" s="21">
        <v>62</v>
      </c>
      <c r="B63" s="21" t="s">
        <v>708</v>
      </c>
      <c r="C63" t="s">
        <v>61</v>
      </c>
      <c r="D63" t="s">
        <v>757</v>
      </c>
    </row>
    <row r="64" spans="1:4" x14ac:dyDescent="0.25">
      <c r="A64" s="21">
        <v>63</v>
      </c>
      <c r="B64" s="21" t="s">
        <v>709</v>
      </c>
      <c r="C64" t="s">
        <v>62</v>
      </c>
      <c r="D64" t="s">
        <v>783</v>
      </c>
    </row>
    <row r="65" spans="1:4" x14ac:dyDescent="0.25">
      <c r="A65" s="21">
        <v>64</v>
      </c>
      <c r="B65" s="21" t="s">
        <v>710</v>
      </c>
      <c r="C65" t="s">
        <v>63</v>
      </c>
      <c r="D65" t="s">
        <v>784</v>
      </c>
    </row>
    <row r="66" spans="1:4" x14ac:dyDescent="0.25">
      <c r="A66" s="21">
        <v>65</v>
      </c>
      <c r="B66" s="21" t="s">
        <v>711</v>
      </c>
      <c r="C66" t="s">
        <v>64</v>
      </c>
      <c r="D66" t="s">
        <v>764</v>
      </c>
    </row>
    <row r="67" spans="1:4" x14ac:dyDescent="0.25">
      <c r="A67" s="21">
        <v>66</v>
      </c>
      <c r="B67" s="21" t="s">
        <v>712</v>
      </c>
      <c r="C67" t="s">
        <v>65</v>
      </c>
      <c r="D67" t="s">
        <v>740</v>
      </c>
    </row>
    <row r="68" spans="1:4" x14ac:dyDescent="0.25">
      <c r="A68" s="21">
        <v>67</v>
      </c>
      <c r="B68" s="21" t="s">
        <v>713</v>
      </c>
      <c r="C68" t="s">
        <v>66</v>
      </c>
      <c r="D68" t="s">
        <v>765</v>
      </c>
    </row>
    <row r="69" spans="1:4" x14ac:dyDescent="0.25">
      <c r="A69" s="21">
        <v>68</v>
      </c>
      <c r="B69" s="21" t="s">
        <v>714</v>
      </c>
      <c r="C69" t="s">
        <v>67</v>
      </c>
      <c r="D69" t="s">
        <v>766</v>
      </c>
    </row>
    <row r="70" spans="1:4" x14ac:dyDescent="0.25">
      <c r="A70" s="21">
        <v>69</v>
      </c>
      <c r="B70" s="21" t="s">
        <v>715</v>
      </c>
      <c r="C70" t="s">
        <v>68</v>
      </c>
      <c r="D70" t="s">
        <v>767</v>
      </c>
    </row>
    <row r="71" spans="1:4" x14ac:dyDescent="0.25">
      <c r="A71" s="21">
        <v>70</v>
      </c>
      <c r="B71" s="21" t="s">
        <v>716</v>
      </c>
      <c r="C71" t="s">
        <v>69</v>
      </c>
      <c r="D71" t="s">
        <v>758</v>
      </c>
    </row>
    <row r="72" spans="1:4" x14ac:dyDescent="0.25">
      <c r="A72" s="21">
        <v>71</v>
      </c>
      <c r="B72" s="21" t="s">
        <v>717</v>
      </c>
      <c r="C72" t="s">
        <v>70</v>
      </c>
      <c r="D72" t="s">
        <v>759</v>
      </c>
    </row>
    <row r="73" spans="1:4" x14ac:dyDescent="0.25">
      <c r="A73" s="21">
        <v>72</v>
      </c>
      <c r="B73" s="21" t="s">
        <v>718</v>
      </c>
      <c r="C73" t="s">
        <v>71</v>
      </c>
      <c r="D73" t="s">
        <v>760</v>
      </c>
    </row>
    <row r="74" spans="1:4" x14ac:dyDescent="0.25">
      <c r="A74" s="21">
        <v>73</v>
      </c>
      <c r="B74" s="21" t="s">
        <v>719</v>
      </c>
      <c r="C74" t="s">
        <v>72</v>
      </c>
      <c r="D74" t="s">
        <v>761</v>
      </c>
    </row>
    <row r="75" spans="1:4" x14ac:dyDescent="0.25">
      <c r="A75" s="21">
        <v>74</v>
      </c>
      <c r="B75" s="21" t="s">
        <v>720</v>
      </c>
      <c r="C75" t="s">
        <v>73</v>
      </c>
      <c r="D75" t="s">
        <v>762</v>
      </c>
    </row>
    <row r="77" spans="1:4" x14ac:dyDescent="0.25">
      <c r="A77" s="24" t="s">
        <v>796</v>
      </c>
      <c r="B77" s="1" t="s">
        <v>797</v>
      </c>
      <c r="C77" s="27"/>
      <c r="D77" s="1"/>
    </row>
    <row r="78" spans="1:4" x14ac:dyDescent="0.25">
      <c r="A78" s="25" t="s">
        <v>801</v>
      </c>
      <c r="B78" s="5" t="s">
        <v>799</v>
      </c>
      <c r="C78" s="5"/>
      <c r="D78" s="5"/>
    </row>
    <row r="79" spans="1:4" x14ac:dyDescent="0.25">
      <c r="A79" s="26" t="s">
        <v>798</v>
      </c>
      <c r="B79" s="6" t="s">
        <v>800</v>
      </c>
      <c r="C79" s="6"/>
      <c r="D79" s="6"/>
    </row>
  </sheetData>
  <pageMargins left="0.7" right="0.7" top="0.75" bottom="0.75" header="0.3" footer="0.3"/>
  <pageSetup paperSize="9"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Data file</vt:lpstr>
      <vt:lpstr>Background information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 Voorn</dc:creator>
  <cp:keywords/>
  <dc:description/>
  <cp:lastModifiedBy>Paul Voorn</cp:lastModifiedBy>
  <cp:revision/>
  <dcterms:created xsi:type="dcterms:W3CDTF">2023-09-12T20:42:25Z</dcterms:created>
  <dcterms:modified xsi:type="dcterms:W3CDTF">2024-10-28T08:12:44Z</dcterms:modified>
  <cp:category/>
  <cp:contentStatus/>
</cp:coreProperties>
</file>