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/>
  <mc:AlternateContent xmlns:mc="http://schemas.openxmlformats.org/markup-compatibility/2006">
    <mc:Choice Requires="x15">
      <x15ac:absPath xmlns:x15ac="http://schemas.microsoft.com/office/spreadsheetml/2010/11/ac" url="https://d.docs.live.net/adc4e720f68f4d60/IMF/Work/Fiscal Multiplier Project/Data/Raw Data/EM-DAT/"/>
    </mc:Choice>
  </mc:AlternateContent>
  <xr:revisionPtr revIDLastSave="324" documentId="11_AC2ED76F70055BCC0A3523FE6A6577751B43C887" xr6:coauthVersionLast="47" xr6:coauthVersionMax="47" xr10:uidLastSave="{D7B20968-E294-E54E-B603-906BD953D23D}"/>
  <bookViews>
    <workbookView xWindow="29240" yWindow="-500" windowWidth="37960" windowHeight="21100" tabRatio="204" xr2:uid="{00000000-000D-0000-FFFF-FFFF00000000}"/>
  </bookViews>
  <sheets>
    <sheet name="emdat 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385" i="1" l="1"/>
  <c r="AN385" i="1"/>
  <c r="AN384" i="1"/>
  <c r="AK384" i="1"/>
  <c r="AK377" i="1"/>
  <c r="AN377" i="1"/>
  <c r="AN376" i="1"/>
  <c r="AK376" i="1"/>
  <c r="AK367" i="1"/>
  <c r="AN367" i="1"/>
  <c r="AN366" i="1"/>
  <c r="AK366" i="1"/>
  <c r="AL365" i="1"/>
  <c r="AN365" i="1"/>
  <c r="AN364" i="1"/>
  <c r="AL364" i="1"/>
  <c r="AJ320" i="1"/>
  <c r="AL320" i="1"/>
  <c r="AN320" i="1"/>
  <c r="AN319" i="1"/>
  <c r="AL319" i="1"/>
  <c r="AJ319" i="1"/>
  <c r="AJ317" i="1"/>
  <c r="AL317" i="1"/>
  <c r="AN317" i="1"/>
  <c r="AN316" i="1"/>
  <c r="AL316" i="1"/>
  <c r="AJ316" i="1"/>
  <c r="AL313" i="1"/>
  <c r="AN313" i="1"/>
  <c r="AN312" i="1"/>
  <c r="AL312" i="1"/>
  <c r="AL308" i="1"/>
  <c r="AN308" i="1"/>
  <c r="AN307" i="1"/>
  <c r="AL307" i="1"/>
  <c r="AN304" i="1"/>
  <c r="AN303" i="1"/>
  <c r="AL304" i="1"/>
  <c r="AL303" i="1"/>
  <c r="AJ304" i="1"/>
  <c r="AJ303" i="1"/>
  <c r="AN301" i="1"/>
  <c r="AN300" i="1"/>
  <c r="AL301" i="1"/>
  <c r="AL300" i="1"/>
  <c r="AJ301" i="1"/>
  <c r="AJ300" i="1"/>
  <c r="AN299" i="1"/>
  <c r="AN298" i="1"/>
  <c r="AL299" i="1"/>
  <c r="AL298" i="1"/>
  <c r="AJ299" i="1"/>
  <c r="AJ298" i="1"/>
  <c r="AN297" i="1"/>
  <c r="AN296" i="1"/>
  <c r="AL297" i="1"/>
  <c r="AL296" i="1"/>
  <c r="AJ297" i="1"/>
  <c r="AJ296" i="1"/>
  <c r="AJ294" i="1"/>
  <c r="AJ293" i="1"/>
  <c r="AJ292" i="1"/>
  <c r="AN289" i="1"/>
  <c r="AN290" i="1"/>
  <c r="AN288" i="1"/>
  <c r="AL289" i="1"/>
  <c r="AL290" i="1"/>
  <c r="AL288" i="1"/>
  <c r="AJ289" i="1"/>
  <c r="AJ290" i="1"/>
  <c r="AJ288" i="1"/>
  <c r="AN271" i="1"/>
  <c r="AN270" i="1"/>
  <c r="AL271" i="1"/>
  <c r="AL270" i="1"/>
  <c r="AN256" i="1"/>
  <c r="AN255" i="1"/>
  <c r="AL256" i="1"/>
  <c r="AL255" i="1"/>
  <c r="AJ256" i="1"/>
  <c r="AJ255" i="1"/>
  <c r="AN242" i="1"/>
  <c r="AN241" i="1"/>
  <c r="AL242" i="1"/>
  <c r="AL241" i="1"/>
  <c r="AJ242" i="1"/>
  <c r="AJ241" i="1"/>
  <c r="AN217" i="1"/>
  <c r="AN216" i="1"/>
  <c r="AL217" i="1"/>
  <c r="AL216" i="1"/>
  <c r="AJ217" i="1"/>
  <c r="AJ216" i="1"/>
  <c r="AN189" i="1"/>
  <c r="AN188" i="1"/>
  <c r="AL189" i="1"/>
  <c r="AL188" i="1"/>
  <c r="AJ189" i="1"/>
  <c r="AJ188" i="1"/>
  <c r="AN155" i="1"/>
  <c r="AN154" i="1"/>
  <c r="AL155" i="1"/>
  <c r="AL154" i="1"/>
  <c r="AJ155" i="1"/>
  <c r="AJ154" i="1"/>
  <c r="AN152" i="1"/>
  <c r="AN151" i="1"/>
  <c r="AL152" i="1"/>
  <c r="AL151" i="1"/>
  <c r="AJ152" i="1"/>
  <c r="AJ151" i="1"/>
  <c r="AN72" i="1"/>
  <c r="AN73" i="1"/>
  <c r="AL72" i="1"/>
  <c r="AL73" i="1"/>
  <c r="AN71" i="1"/>
  <c r="AL71" i="1"/>
  <c r="AN54" i="1"/>
  <c r="AL54" i="1"/>
  <c r="AN53" i="1"/>
  <c r="AL53" i="1"/>
</calcChain>
</file>

<file path=xl/sharedStrings.xml><?xml version="1.0" encoding="utf-8"?>
<sst xmlns="http://schemas.openxmlformats.org/spreadsheetml/2006/main" count="5556" uniqueCount="1217">
  <si>
    <t>Source:</t>
  </si>
  <si>
    <t>EM-DAT, CRED / UCLouvain, Brussels, Belgium</t>
  </si>
  <si>
    <t>www.emdat.be (D. Guha-Sapir)</t>
  </si>
  <si>
    <t>Version:</t>
  </si>
  <si>
    <t>2021-07-08</t>
  </si>
  <si>
    <t>File creation:</t>
  </si>
  <si>
    <t>Thu, 08 Jul 2021 08:50:47 CEST</t>
  </si>
  <si>
    <t>Table type:</t>
  </si>
  <si>
    <t>Custom request</t>
  </si>
  <si>
    <t># of records:</t>
  </si>
  <si>
    <t>381</t>
  </si>
  <si>
    <t>Dis No</t>
  </si>
  <si>
    <t>Year</t>
  </si>
  <si>
    <t>Seq</t>
  </si>
  <si>
    <t>Glide</t>
  </si>
  <si>
    <t>Disaster Group</t>
  </si>
  <si>
    <t>Disaster Subgroup</t>
  </si>
  <si>
    <t>Disaster Type</t>
  </si>
  <si>
    <t>Disaster Subtype</t>
  </si>
  <si>
    <t>Disaster Subsubtype</t>
  </si>
  <si>
    <t>Event Name</t>
  </si>
  <si>
    <t>Country</t>
  </si>
  <si>
    <t>ISO</t>
  </si>
  <si>
    <t>Region</t>
  </si>
  <si>
    <t>Continent</t>
  </si>
  <si>
    <t>Location</t>
  </si>
  <si>
    <t>Origin</t>
  </si>
  <si>
    <t>Associated Dis</t>
  </si>
  <si>
    <t>Associated Dis2</t>
  </si>
  <si>
    <t>OFDA Response</t>
  </si>
  <si>
    <t>Appeal</t>
  </si>
  <si>
    <t>Declaration</t>
  </si>
  <si>
    <t>Aid Contribution</t>
  </si>
  <si>
    <t>Dis Mag Value</t>
  </si>
  <si>
    <t>Dis Mag Scale</t>
  </si>
  <si>
    <t>Latitude</t>
  </si>
  <si>
    <t>Longitude</t>
  </si>
  <si>
    <t>Local Time</t>
  </si>
  <si>
    <t>River Basin</t>
  </si>
  <si>
    <t>Start Year</t>
  </si>
  <si>
    <t>Start Month</t>
  </si>
  <si>
    <t>Start Day</t>
  </si>
  <si>
    <t>End Year</t>
  </si>
  <si>
    <t>End Month</t>
  </si>
  <si>
    <t>End Day</t>
  </si>
  <si>
    <t>Total Deaths</t>
  </si>
  <si>
    <t>No Injured</t>
  </si>
  <si>
    <t>No Affected</t>
  </si>
  <si>
    <t>No Homeless</t>
  </si>
  <si>
    <t>Total Affected</t>
  </si>
  <si>
    <t>Reconstruction Costs ('000 US$)</t>
  </si>
  <si>
    <t>Insured Damages ('000 US$)</t>
  </si>
  <si>
    <t>Total Damages ('000 US$)</t>
  </si>
  <si>
    <t>CPI</t>
  </si>
  <si>
    <t>Adm Level</t>
  </si>
  <si>
    <t>Admin1 Code</t>
  </si>
  <si>
    <t>Admin2 Code</t>
  </si>
  <si>
    <t>Geo Locations</t>
  </si>
  <si>
    <t>1967-0004-IND</t>
  </si>
  <si>
    <t>1967</t>
  </si>
  <si>
    <t>0004</t>
  </si>
  <si>
    <t>Natural</t>
  </si>
  <si>
    <t>Biological</t>
  </si>
  <si>
    <t>Epidemic</t>
  </si>
  <si>
    <t>Viral disease</t>
  </si>
  <si>
    <t>India</t>
  </si>
  <si>
    <t>IND</t>
  </si>
  <si>
    <t>Southern Asia</t>
  </si>
  <si>
    <t>Asia</t>
  </si>
  <si>
    <t>Yes</t>
  </si>
  <si>
    <t>Vaccinated</t>
  </si>
  <si>
    <t>1968-0003-IDN</t>
  </si>
  <si>
    <t>1968</t>
  </si>
  <si>
    <t>0003</t>
  </si>
  <si>
    <t>Bacterial disease</t>
  </si>
  <si>
    <t>Bubonic</t>
  </si>
  <si>
    <t>Indonesia</t>
  </si>
  <si>
    <t>IDN</t>
  </si>
  <si>
    <t>South-Eastern Asia</t>
  </si>
  <si>
    <t>Bojalali (Central Java)</t>
  </si>
  <si>
    <t>1970-0006-CYP</t>
  </si>
  <si>
    <t>1970</t>
  </si>
  <si>
    <t>0006</t>
  </si>
  <si>
    <t>Cholera</t>
  </si>
  <si>
    <t>Cyprus</t>
  </si>
  <si>
    <t>CYP</t>
  </si>
  <si>
    <t>Western Asia</t>
  </si>
  <si>
    <t>1977-0109-BGD</t>
  </si>
  <si>
    <t>1977</t>
  </si>
  <si>
    <t>0109</t>
  </si>
  <si>
    <t>Bangladesh</t>
  </si>
  <si>
    <t>BGD</t>
  </si>
  <si>
    <t>1977-0013-IDN</t>
  </si>
  <si>
    <t>0013</t>
  </si>
  <si>
    <t>Jakarta</t>
  </si>
  <si>
    <t>1977-0138-IDN</t>
  </si>
  <si>
    <t>0138</t>
  </si>
  <si>
    <t>East Java</t>
  </si>
  <si>
    <t>1977-0012-IND</t>
  </si>
  <si>
    <t>0012</t>
  </si>
  <si>
    <t>1978-0061-BGD</t>
  </si>
  <si>
    <t>1978</t>
  </si>
  <si>
    <t>0061</t>
  </si>
  <si>
    <t>1978-0096-BHR</t>
  </si>
  <si>
    <t>0096</t>
  </si>
  <si>
    <t>Bahrain</t>
  </si>
  <si>
    <t>BHR</t>
  </si>
  <si>
    <t>1978-0038-IDN</t>
  </si>
  <si>
    <t>0038</t>
  </si>
  <si>
    <t>Simelu Island</t>
  </si>
  <si>
    <t>1978-0088-IDN</t>
  </si>
  <si>
    <t>0088</t>
  </si>
  <si>
    <t>1978-0012-IND</t>
  </si>
  <si>
    <t>Encephalitis</t>
  </si>
  <si>
    <t>Tamil Nadu</t>
  </si>
  <si>
    <t>1978-0074-IND</t>
  </si>
  <si>
    <t>0074</t>
  </si>
  <si>
    <t>Uttar Pradesh</t>
  </si>
  <si>
    <t>1963-0004-MMR</t>
  </si>
  <si>
    <t>1963</t>
  </si>
  <si>
    <t>Myanmar</t>
  </si>
  <si>
    <t>MMR</t>
  </si>
  <si>
    <t>1963-0033-NPL</t>
  </si>
  <si>
    <t>0033</t>
  </si>
  <si>
    <t>Nepal</t>
  </si>
  <si>
    <t>NPL</t>
  </si>
  <si>
    <t>1964-0015-TUR</t>
  </si>
  <si>
    <t>1964</t>
  </si>
  <si>
    <t>0015</t>
  </si>
  <si>
    <t>Turkey</t>
  </si>
  <si>
    <t>TUR</t>
  </si>
  <si>
    <t>Adana Province</t>
  </si>
  <si>
    <t>1965-0039-IRN</t>
  </si>
  <si>
    <t>1965</t>
  </si>
  <si>
    <t>0039</t>
  </si>
  <si>
    <t>Iran (Islamic Republic of)</t>
  </si>
  <si>
    <t>IRN</t>
  </si>
  <si>
    <t>East and North East Provinces</t>
  </si>
  <si>
    <t>1965-0008-TUR</t>
  </si>
  <si>
    <t>0008</t>
  </si>
  <si>
    <t>1967-0011-LKA</t>
  </si>
  <si>
    <t>0011</t>
  </si>
  <si>
    <t>Parasitic disease</t>
  </si>
  <si>
    <t>Sri Lanka</t>
  </si>
  <si>
    <t>LKA</t>
  </si>
  <si>
    <t>Nationwide</t>
  </si>
  <si>
    <t>1967-0061-NPL</t>
  </si>
  <si>
    <t>Naura village</t>
  </si>
  <si>
    <t>1968-0044-MYS</t>
  </si>
  <si>
    <t>0044</t>
  </si>
  <si>
    <t>Malaysia</t>
  </si>
  <si>
    <t>MYS</t>
  </si>
  <si>
    <t>West Malaysia</t>
  </si>
  <si>
    <t>1968-0037-PAK</t>
  </si>
  <si>
    <t>0037</t>
  </si>
  <si>
    <t>Pakistan</t>
  </si>
  <si>
    <t>PAK</t>
  </si>
  <si>
    <t>Multan District</t>
  </si>
  <si>
    <t>1968-0039-TUR</t>
  </si>
  <si>
    <t>Polio</t>
  </si>
  <si>
    <t>Countrywide (Except East)</t>
  </si>
  <si>
    <t>1969-0088-KOR</t>
  </si>
  <si>
    <t>1969</t>
  </si>
  <si>
    <t>Korea (the Republic of)</t>
  </si>
  <si>
    <t>KOR</t>
  </si>
  <si>
    <t>Eastern Asia</t>
  </si>
  <si>
    <t>Countrywide</t>
  </si>
  <si>
    <t>1977-0075-JPN</t>
  </si>
  <si>
    <t>0075</t>
  </si>
  <si>
    <t>Japan</t>
  </si>
  <si>
    <t>JPN</t>
  </si>
  <si>
    <t>Arita</t>
  </si>
  <si>
    <t>1977-0113-KIR</t>
  </si>
  <si>
    <t>0113</t>
  </si>
  <si>
    <t>Kiribati</t>
  </si>
  <si>
    <t>KIR</t>
  </si>
  <si>
    <t>Micronesia</t>
  </si>
  <si>
    <t>Oceania</t>
  </si>
  <si>
    <t>1977-0020-LKA</t>
  </si>
  <si>
    <t>0020</t>
  </si>
  <si>
    <t>1977-0065-MYS</t>
  </si>
  <si>
    <t>0065</t>
  </si>
  <si>
    <t>Typhoid</t>
  </si>
  <si>
    <t>1977-0114-PHL</t>
  </si>
  <si>
    <t>0114</t>
  </si>
  <si>
    <t>Philippines (the)</t>
  </si>
  <si>
    <t>PHL</t>
  </si>
  <si>
    <t>Benguet</t>
  </si>
  <si>
    <t>1977-0162-PHL</t>
  </si>
  <si>
    <t>0162</t>
  </si>
  <si>
    <t>Palawan</t>
  </si>
  <si>
    <t>1977-0164-PHL</t>
  </si>
  <si>
    <t>0164</t>
  </si>
  <si>
    <t>Davao City</t>
  </si>
  <si>
    <t>1977-0080-SYR</t>
  </si>
  <si>
    <t>0080</t>
  </si>
  <si>
    <t>Syrian Arab Republic</t>
  </si>
  <si>
    <t>SYR</t>
  </si>
  <si>
    <t>Widespread</t>
  </si>
  <si>
    <t>1977-0098-SYR</t>
  </si>
  <si>
    <t>0098</t>
  </si>
  <si>
    <t>North West, Hama</t>
  </si>
  <si>
    <t>1977-0123-THA</t>
  </si>
  <si>
    <t>0123</t>
  </si>
  <si>
    <t>Thailand</t>
  </si>
  <si>
    <t>THA</t>
  </si>
  <si>
    <t>1977-0099-TUR</t>
  </si>
  <si>
    <t>0099</t>
  </si>
  <si>
    <t>1978-0031-JPN</t>
  </si>
  <si>
    <t>0031</t>
  </si>
  <si>
    <t>Influenza</t>
  </si>
  <si>
    <t>1978-0037-MDV</t>
  </si>
  <si>
    <t>Maldives</t>
  </si>
  <si>
    <t>MDV</t>
  </si>
  <si>
    <t>1978-0065-PHL</t>
  </si>
  <si>
    <t>East Samar</t>
  </si>
  <si>
    <t>1978-0018-TUR</t>
  </si>
  <si>
    <t>0018</t>
  </si>
  <si>
    <t>1964-0004-VNM</t>
  </si>
  <si>
    <t>Viet Nam</t>
  </si>
  <si>
    <t>VNM</t>
  </si>
  <si>
    <t>Saigon, Mekong delta</t>
  </si>
  <si>
    <t>1982-0098-BGD</t>
  </si>
  <si>
    <t>1982</t>
  </si>
  <si>
    <t>North, East, South</t>
  </si>
  <si>
    <t>1983-0141-BGD</t>
  </si>
  <si>
    <t>1983</t>
  </si>
  <si>
    <t>0141</t>
  </si>
  <si>
    <t>1984-0033-BGD</t>
  </si>
  <si>
    <t>1984</t>
  </si>
  <si>
    <t>Dysentery</t>
  </si>
  <si>
    <t>1985-0038-BGD</t>
  </si>
  <si>
    <t>1985</t>
  </si>
  <si>
    <t>1985-0129-BGD</t>
  </si>
  <si>
    <t>0129</t>
  </si>
  <si>
    <t>1985-0037-BTN</t>
  </si>
  <si>
    <t>Bhutan</t>
  </si>
  <si>
    <t>BTN</t>
  </si>
  <si>
    <t>No</t>
  </si>
  <si>
    <t>1986</t>
  </si>
  <si>
    <t>1987-0203-BGD</t>
  </si>
  <si>
    <t>1987</t>
  </si>
  <si>
    <t>0203</t>
  </si>
  <si>
    <t>Dhamrai</t>
  </si>
  <si>
    <t>1987-0220-BGD</t>
  </si>
  <si>
    <t>0220</t>
  </si>
  <si>
    <t>Chittagong, Cox's Bazar</t>
  </si>
  <si>
    <t>1987-0572-BGD</t>
  </si>
  <si>
    <t>0572</t>
  </si>
  <si>
    <t>Rangpur, Netrokona, Gaibandha, Noagaon, Kurigram, Jamlpur, Cox's Bazar, Chittagong, Noahkali districts</t>
  </si>
  <si>
    <t>1987-0077-CHN</t>
  </si>
  <si>
    <t>0077</t>
  </si>
  <si>
    <t>Rotavirus</t>
  </si>
  <si>
    <t>China</t>
  </si>
  <si>
    <t>CHN</t>
  </si>
  <si>
    <t>Shandong province</t>
  </si>
  <si>
    <t>1988-0012-CHN</t>
  </si>
  <si>
    <t>1988</t>
  </si>
  <si>
    <t>Shanghai</t>
  </si>
  <si>
    <t>1978-0122-IND</t>
  </si>
  <si>
    <t>0122</t>
  </si>
  <si>
    <t>West Bengal</t>
  </si>
  <si>
    <t>1978-0123-IND</t>
  </si>
  <si>
    <t>1978-0112-IRN</t>
  </si>
  <si>
    <t>0112</t>
  </si>
  <si>
    <t>Gonbad</t>
  </si>
  <si>
    <t>1978-0183-IRQ</t>
  </si>
  <si>
    <t>0183</t>
  </si>
  <si>
    <t>Iraq</t>
  </si>
  <si>
    <t>IRQ</t>
  </si>
  <si>
    <t>1979-0266-IND</t>
  </si>
  <si>
    <t>1979</t>
  </si>
  <si>
    <t>0266</t>
  </si>
  <si>
    <t>Bihar</t>
  </si>
  <si>
    <t>1980-0061-IND</t>
  </si>
  <si>
    <t>1980</t>
  </si>
  <si>
    <t>Madhya Pradesh</t>
  </si>
  <si>
    <t>1980-0316-IND</t>
  </si>
  <si>
    <t>0316</t>
  </si>
  <si>
    <t>1980-0086-IND</t>
  </si>
  <si>
    <t>0086</t>
  </si>
  <si>
    <t>Northern</t>
  </si>
  <si>
    <t>1981-0061-JOR</t>
  </si>
  <si>
    <t>1981</t>
  </si>
  <si>
    <t>Jordan</t>
  </si>
  <si>
    <t>JOR</t>
  </si>
  <si>
    <t>1982-0108-IDN</t>
  </si>
  <si>
    <t>0108</t>
  </si>
  <si>
    <t>Central Java</t>
  </si>
  <si>
    <t>1982-0109-IND</t>
  </si>
  <si>
    <t>1982-0407-NPL</t>
  </si>
  <si>
    <t>0407</t>
  </si>
  <si>
    <t>Kathmandu valley</t>
  </si>
  <si>
    <t>1983-0048-PSE</t>
  </si>
  <si>
    <t>0048</t>
  </si>
  <si>
    <t>Palestine, State of</t>
  </si>
  <si>
    <t>PSE</t>
  </si>
  <si>
    <t>1984-0118-IDN</t>
  </si>
  <si>
    <t>0118</t>
  </si>
  <si>
    <t>Cilicap district (Central Java)</t>
  </si>
  <si>
    <t>1984-0053-IND</t>
  </si>
  <si>
    <t>0053</t>
  </si>
  <si>
    <t>Uttar Pradesh</t>
  </si>
  <si>
    <t>1984-0316-IND</t>
  </si>
  <si>
    <t>W Bengal State</t>
  </si>
  <si>
    <t>1984-0317-IND</t>
  </si>
  <si>
    <t>0317</t>
  </si>
  <si>
    <t>Gujarat, Karnataka States</t>
  </si>
  <si>
    <t>1985-0037-IND</t>
  </si>
  <si>
    <t>Delhi, Haryana, Uttar Pradesh, Rajasthan, Sikkim, Gujarat, Jammu and Kashmir, West Bengal, Chandigarh, Kerala, Orissa</t>
  </si>
  <si>
    <t>1985-0007-IND</t>
  </si>
  <si>
    <t>0007</t>
  </si>
  <si>
    <t>Western</t>
  </si>
  <si>
    <t>1985-0115-IND</t>
  </si>
  <si>
    <t>0115</t>
  </si>
  <si>
    <t>Encaphalitis</t>
  </si>
  <si>
    <t>Eastern Uttar Pradesh</t>
  </si>
  <si>
    <t>1985-0168-LAO</t>
  </si>
  <si>
    <t>0168</t>
  </si>
  <si>
    <t>Lao People's Democratic Republic (the)</t>
  </si>
  <si>
    <t>LAO</t>
  </si>
  <si>
    <t>1986-0089-IDN</t>
  </si>
  <si>
    <t>0089</t>
  </si>
  <si>
    <t>West Sumatra</t>
  </si>
  <si>
    <t>1986-0016-IDN</t>
  </si>
  <si>
    <t>0016</t>
  </si>
  <si>
    <t>Sulawesi</t>
  </si>
  <si>
    <t>1986-0019-IND</t>
  </si>
  <si>
    <t>0019</t>
  </si>
  <si>
    <t>New Delhi</t>
  </si>
  <si>
    <t>1986-0072-IND</t>
  </si>
  <si>
    <t>0072</t>
  </si>
  <si>
    <t>South Bihar</t>
  </si>
  <si>
    <t>1987-0570-IND</t>
  </si>
  <si>
    <t>0570</t>
  </si>
  <si>
    <t>Kashmir</t>
  </si>
  <si>
    <t>1987-0065-LAO</t>
  </si>
  <si>
    <t>Dengue fever</t>
  </si>
  <si>
    <t>Vientiane + surrounding provinces</t>
  </si>
  <si>
    <t>1987-0202-LKA</t>
  </si>
  <si>
    <t>0202</t>
  </si>
  <si>
    <t>1988-0238-IND</t>
  </si>
  <si>
    <t>0238</t>
  </si>
  <si>
    <t>Delhi</t>
  </si>
  <si>
    <t>1988-0297-IND</t>
  </si>
  <si>
    <t>0297</t>
  </si>
  <si>
    <t>Gujarat state</t>
  </si>
  <si>
    <t>1988-0496-IND</t>
  </si>
  <si>
    <t>0496</t>
  </si>
  <si>
    <t>Along Nepal/Uttar Pradesh border</t>
  </si>
  <si>
    <t>1987-0140-TUR</t>
  </si>
  <si>
    <t>0140</t>
  </si>
  <si>
    <t>Southern</t>
  </si>
  <si>
    <t>1989-0557-BGD</t>
  </si>
  <si>
    <t>1989</t>
  </si>
  <si>
    <t>0557</t>
  </si>
  <si>
    <t>1990-0701-COK</t>
  </si>
  <si>
    <t>1990</t>
  </si>
  <si>
    <t>0701</t>
  </si>
  <si>
    <t>Dengue</t>
  </si>
  <si>
    <t>Cook Islands (the)</t>
  </si>
  <si>
    <t>COK</t>
  </si>
  <si>
    <t>Polynesia</t>
  </si>
  <si>
    <t>1991-0086-BGD</t>
  </si>
  <si>
    <t>1991</t>
  </si>
  <si>
    <t>Patueklali (Barisal division)</t>
  </si>
  <si>
    <t>1991-0357-BGD</t>
  </si>
  <si>
    <t>0357</t>
  </si>
  <si>
    <t>North Bangladesh</t>
  </si>
  <si>
    <t>1991-0186-CHN</t>
  </si>
  <si>
    <t>0186</t>
  </si>
  <si>
    <t>Anhui, Sichuan, Jiangsu provinces</t>
  </si>
  <si>
    <t>1992-0289-BGD</t>
  </si>
  <si>
    <t>1992</t>
  </si>
  <si>
    <t>0289</t>
  </si>
  <si>
    <t>North</t>
  </si>
  <si>
    <t>1992-0551-BTN</t>
  </si>
  <si>
    <t>0551</t>
  </si>
  <si>
    <t>1993-0046-BGD</t>
  </si>
  <si>
    <t>1993</t>
  </si>
  <si>
    <t>0046</t>
  </si>
  <si>
    <t>Banderban, Sylhet, Brahmanbaria, Hobiganj, Moulvi Bazar, Sunamganj, Cox's Bazar, Feni, Comilla, Pabna, Sirajganj, Chittagong, Chittagong Hill districts</t>
  </si>
  <si>
    <t>1989-0591-IND</t>
  </si>
  <si>
    <t>0591</t>
  </si>
  <si>
    <t>1990-0239-IDN</t>
  </si>
  <si>
    <t>0239</t>
  </si>
  <si>
    <t>Moluccan Isl.</t>
  </si>
  <si>
    <t>1990-0626-IND</t>
  </si>
  <si>
    <t>0626</t>
  </si>
  <si>
    <t>Gujarat</t>
  </si>
  <si>
    <t>1990-0590-IND</t>
  </si>
  <si>
    <t>0590</t>
  </si>
  <si>
    <t>Gastroenteritis</t>
  </si>
  <si>
    <t>1990-0086-NPL</t>
  </si>
  <si>
    <t>Katmandu + 11 districts</t>
  </si>
  <si>
    <t>1990-0625-PHL</t>
  </si>
  <si>
    <t>0625</t>
  </si>
  <si>
    <t>Bicol</t>
  </si>
  <si>
    <t>1991-0084-IDN</t>
  </si>
  <si>
    <t>0084</t>
  </si>
  <si>
    <t>Aceh province (North Sumatra)</t>
  </si>
  <si>
    <t>1991-0668-IDN</t>
  </si>
  <si>
    <t>0668</t>
  </si>
  <si>
    <t>1991-0672-IDN</t>
  </si>
  <si>
    <t>0672</t>
  </si>
  <si>
    <t>Sumatra Centrale</t>
  </si>
  <si>
    <t>1991-0669-IDN</t>
  </si>
  <si>
    <t>0669</t>
  </si>
  <si>
    <t>Java</t>
  </si>
  <si>
    <t>1991-0154-IDN</t>
  </si>
  <si>
    <t>0154</t>
  </si>
  <si>
    <t>Aceh province (North Sumatra), Kalimatan</t>
  </si>
  <si>
    <t>1991-0691-IND</t>
  </si>
  <si>
    <t>0691</t>
  </si>
  <si>
    <t>Nagaon, Morigon districts (Assam)</t>
  </si>
  <si>
    <t>1991-0771-MYS</t>
  </si>
  <si>
    <t>0771</t>
  </si>
  <si>
    <t>Kuala Lumpur + other areas</t>
  </si>
  <si>
    <t>1991-0670-NPL</t>
  </si>
  <si>
    <t>0670</t>
  </si>
  <si>
    <t>Katmandu valley</t>
  </si>
  <si>
    <t>1992-0261-KHM</t>
  </si>
  <si>
    <t>0261</t>
  </si>
  <si>
    <t>Cambodia</t>
  </si>
  <si>
    <t>KHM</t>
  </si>
  <si>
    <t>Kompong Province</t>
  </si>
  <si>
    <t>1992-0043-KHM</t>
  </si>
  <si>
    <t>0043</t>
  </si>
  <si>
    <t>1992-0461-LAO</t>
  </si>
  <si>
    <t>0461</t>
  </si>
  <si>
    <t>Sekong province</t>
  </si>
  <si>
    <t>1992-0257-NPL</t>
  </si>
  <si>
    <t>0257</t>
  </si>
  <si>
    <t>Northwestern &amp; Central Regions</t>
  </si>
  <si>
    <t>1992-0294-PHL</t>
  </si>
  <si>
    <t>0294</t>
  </si>
  <si>
    <t>1990-0177-VNM</t>
  </si>
  <si>
    <t>0177</t>
  </si>
  <si>
    <t>Nghe Tinh</t>
  </si>
  <si>
    <t>1995-0407-BGD</t>
  </si>
  <si>
    <t>1995</t>
  </si>
  <si>
    <t>Sunamganj, Chittagong and Cox's Bazar</t>
  </si>
  <si>
    <t>1995-0088-BGD</t>
  </si>
  <si>
    <t>Noakhali district</t>
  </si>
  <si>
    <t>1996-0035-BGD</t>
  </si>
  <si>
    <t>1996</t>
  </si>
  <si>
    <t>0035</t>
  </si>
  <si>
    <t>Kurigram District</t>
  </si>
  <si>
    <t>1997-0133-BGD</t>
  </si>
  <si>
    <t>1997</t>
  </si>
  <si>
    <t>0133</t>
  </si>
  <si>
    <t>Chittagong</t>
  </si>
  <si>
    <t>1998-0267-AFG</t>
  </si>
  <si>
    <t>1998</t>
  </si>
  <si>
    <t>0267</t>
  </si>
  <si>
    <t>Afghanistan</t>
  </si>
  <si>
    <t>AFG</t>
  </si>
  <si>
    <t>Kabul, Bamyan, Uruzgan, Baghlan, Laghman, Takhar, Samagan, Kunduz, Badakhshan and Ghazni, Herat provinces</t>
  </si>
  <si>
    <t>1998-0141-AFG</t>
  </si>
  <si>
    <t>Acute haemorrhagic fever syndrome</t>
  </si>
  <si>
    <t>Rustaq district (province of Takar)</t>
  </si>
  <si>
    <t>1998-0246-BGD</t>
  </si>
  <si>
    <t>0246</t>
  </si>
  <si>
    <t>Dhaka</t>
  </si>
  <si>
    <t>Flood</t>
  </si>
  <si>
    <t>1994-0219-IND</t>
  </si>
  <si>
    <t>1994</t>
  </si>
  <si>
    <t>0219</t>
  </si>
  <si>
    <t>Pneumonic</t>
  </si>
  <si>
    <t>Surat (Gujarat state), Beed (Maharashtra state)</t>
  </si>
  <si>
    <t>1994-0602-LAO</t>
  </si>
  <si>
    <t>0602</t>
  </si>
  <si>
    <t>1995-0053-LAO</t>
  </si>
  <si>
    <t>1995-0458-NPL</t>
  </si>
  <si>
    <t>0458</t>
  </si>
  <si>
    <t>1996-0113-CYP</t>
  </si>
  <si>
    <t>Viral meningitis</t>
  </si>
  <si>
    <t>Limassol, Larnaca, Nicosia, Paphos and Famagusta</t>
  </si>
  <si>
    <t>1996-0123-IDN</t>
  </si>
  <si>
    <t>Dengue/dengue haemorrhagic fever</t>
  </si>
  <si>
    <t>Java Isl.</t>
  </si>
  <si>
    <t>1996-0223-IND</t>
  </si>
  <si>
    <t>0223</t>
  </si>
  <si>
    <t>1996-0184-MNG</t>
  </si>
  <si>
    <t>0184</t>
  </si>
  <si>
    <t>Mongolia</t>
  </si>
  <si>
    <t>MNG</t>
  </si>
  <si>
    <t>Selenge &amp; Central Provinces</t>
  </si>
  <si>
    <t>1996-0127-MYS</t>
  </si>
  <si>
    <t>0127</t>
  </si>
  <si>
    <t>Penang, Kedah</t>
  </si>
  <si>
    <t>Food consumed</t>
  </si>
  <si>
    <t>1996-0123-MYS</t>
  </si>
  <si>
    <t>Federal Territory, Selangor, Perak, Johor, Pahang.</t>
  </si>
  <si>
    <t>1996-0217-NPL</t>
  </si>
  <si>
    <t>0217</t>
  </si>
  <si>
    <t>Terai Region</t>
  </si>
  <si>
    <t>1996-0129-PHL</t>
  </si>
  <si>
    <t>Baganga, Davao Oriental Province</t>
  </si>
  <si>
    <t>1996-0123-PHL</t>
  </si>
  <si>
    <t>1997-0538-COK</t>
  </si>
  <si>
    <t>0538</t>
  </si>
  <si>
    <t>Rarotonga</t>
  </si>
  <si>
    <t>1997-0502-IDN</t>
  </si>
  <si>
    <t>0502</t>
  </si>
  <si>
    <t>Irian Jaya</t>
  </si>
  <si>
    <t>1997-0484-IDN</t>
  </si>
  <si>
    <t>0484</t>
  </si>
  <si>
    <t>Kalimatan</t>
  </si>
  <si>
    <t>1997-0504-IND</t>
  </si>
  <si>
    <t>0504</t>
  </si>
  <si>
    <t>Valsad, Chikali and Gandevi (Valsad district) and Vyara and Mahuva taluks (Surat district)</t>
  </si>
  <si>
    <t>1997-0509-IND</t>
  </si>
  <si>
    <t>0509</t>
  </si>
  <si>
    <t>Lucknow (city) Level 1 = Uttar Pradesh</t>
  </si>
  <si>
    <t>1997-0550-IND</t>
  </si>
  <si>
    <t>0550</t>
  </si>
  <si>
    <t>Japanese encephalities</t>
  </si>
  <si>
    <t>Kahool</t>
  </si>
  <si>
    <t>1997-0499-IRQ</t>
  </si>
  <si>
    <t>0499</t>
  </si>
  <si>
    <t>1997-0500-JPN</t>
  </si>
  <si>
    <t>0500</t>
  </si>
  <si>
    <t>Campylobacter</t>
  </si>
  <si>
    <t>Tokyo,Yokohama,Nagoya (cities)</t>
  </si>
  <si>
    <t>1997-0498-KGZ</t>
  </si>
  <si>
    <t>0498</t>
  </si>
  <si>
    <t>Kyrgyzstan</t>
  </si>
  <si>
    <t>KGZ</t>
  </si>
  <si>
    <t>Central Asia</t>
  </si>
  <si>
    <t>1997-0548-KHM</t>
  </si>
  <si>
    <t>0548</t>
  </si>
  <si>
    <t>Dengue haemorrhagic fever</t>
  </si>
  <si>
    <t>Phnom Penh</t>
  </si>
  <si>
    <t>0545</t>
  </si>
  <si>
    <t>1997-0501-MYS</t>
  </si>
  <si>
    <t>0501</t>
  </si>
  <si>
    <t>Coxsackievirus</t>
  </si>
  <si>
    <t>Sibu,Sarikey,Kuching Level 1 = Sarawak</t>
  </si>
  <si>
    <t>1997-0541-MYS</t>
  </si>
  <si>
    <t>0541</t>
  </si>
  <si>
    <t>Dengue and Dengue Haemorrhagic Fever</t>
  </si>
  <si>
    <t>all states</t>
  </si>
  <si>
    <t>1997-0508-NPL</t>
  </si>
  <si>
    <t>0508</t>
  </si>
  <si>
    <t>Japanese encephalitis</t>
  </si>
  <si>
    <t>Bankey district, Bardiya, Jhapa, Chitwan, Rupandehi, Kailali, Nawalparasi, Morang, Surkhet, Dang, Kanchanpur, Makanpur, Gorka, Saptari, Tanahu, Mahotari, Sindhuli, Siraha, Sunsari and Dhanusha</t>
  </si>
  <si>
    <t>1998-0143-IDN</t>
  </si>
  <si>
    <t>0143</t>
  </si>
  <si>
    <t>N.A. on the source</t>
  </si>
  <si>
    <t>1998-0045-IDN</t>
  </si>
  <si>
    <t>0045</t>
  </si>
  <si>
    <t>Irian Java, Maluku</t>
  </si>
  <si>
    <t>1998-0232-IND</t>
  </si>
  <si>
    <t>0232</t>
  </si>
  <si>
    <t>Assam, Adilabad, Karimnaga - Level 1 = Andhra Pradesh, West Bangal</t>
  </si>
  <si>
    <t>1998-0333-IND</t>
  </si>
  <si>
    <t>0333</t>
  </si>
  <si>
    <t>Level 1 = Uttar Pradesh</t>
  </si>
  <si>
    <t>1998-0234-KHM</t>
  </si>
  <si>
    <t>0234</t>
  </si>
  <si>
    <t>Khaal Spean, Baliley and Kilo Leek Buon villages (Banteay Meanchey province)</t>
  </si>
  <si>
    <t>1998-0352-KHM</t>
  </si>
  <si>
    <t>0352</t>
  </si>
  <si>
    <t>All country</t>
  </si>
  <si>
    <t>1998-0149-NPL</t>
  </si>
  <si>
    <t>0149</t>
  </si>
  <si>
    <t>Acute respiratory syndrome</t>
  </si>
  <si>
    <t>Hulma District - Level 2 = Karnali</t>
  </si>
  <si>
    <t>1998-0270-NPL</t>
  </si>
  <si>
    <t>0270</t>
  </si>
  <si>
    <t>Biratnagar(city) Morang - Level 2 = Koshi, Nepalgunj (city?) Bankey - Level 2 = Bheril, Bara - Level 2 = Narayani</t>
  </si>
  <si>
    <t>1998-0269-PAK</t>
  </si>
  <si>
    <t>0269</t>
  </si>
  <si>
    <t>Murree (Swat district)</t>
  </si>
  <si>
    <t>1998-0271-PHL</t>
  </si>
  <si>
    <t>0271</t>
  </si>
  <si>
    <t>1996-0125-PRK</t>
  </si>
  <si>
    <t>0125</t>
  </si>
  <si>
    <t>Korea (the Democratic People's Republic of)</t>
  </si>
  <si>
    <t>PRK</t>
  </si>
  <si>
    <t>West coast and Yanggang province</t>
  </si>
  <si>
    <t>1996-0098-TJK</t>
  </si>
  <si>
    <t>Tajikistan</t>
  </si>
  <si>
    <t>TJK</t>
  </si>
  <si>
    <t>Kulyab, Shakhrinau, Muminabad, Kuybishev, Gisar, Javan, Leninsky, Piandz, Turun-Sade, Voseisky and Varzop</t>
  </si>
  <si>
    <t>1996-0131-VNM</t>
  </si>
  <si>
    <t>0131</t>
  </si>
  <si>
    <t>South</t>
  </si>
  <si>
    <t>1997-0496-TJK</t>
  </si>
  <si>
    <t>Dushanbé</t>
  </si>
  <si>
    <t>1998-0136-PNG</t>
  </si>
  <si>
    <t>0136</t>
  </si>
  <si>
    <t>Papua New Guinea</t>
  </si>
  <si>
    <t>PNG</t>
  </si>
  <si>
    <t>Melanesia</t>
  </si>
  <si>
    <t>1998-0151-TWN</t>
  </si>
  <si>
    <t>0151</t>
  </si>
  <si>
    <t>Taiwan (Province of China)</t>
  </si>
  <si>
    <t>TWN</t>
  </si>
  <si>
    <t>1998-0135-UZB</t>
  </si>
  <si>
    <t>0135</t>
  </si>
  <si>
    <t>Uzbekistan</t>
  </si>
  <si>
    <t>UZB</t>
  </si>
  <si>
    <t>Tashkent</t>
  </si>
  <si>
    <t>1998-0273-VNM</t>
  </si>
  <si>
    <t>0273</t>
  </si>
  <si>
    <t>1998-0327-VNM</t>
  </si>
  <si>
    <t>0327</t>
  </si>
  <si>
    <t>1999-0466-AFG</t>
  </si>
  <si>
    <t>1999</t>
  </si>
  <si>
    <t>0466</t>
  </si>
  <si>
    <t>Kabul province (central region), Southern region, Kunduz Province (north-eastern province)</t>
  </si>
  <si>
    <t>1999-0465-AFG</t>
  </si>
  <si>
    <t>0465</t>
  </si>
  <si>
    <t>Jasthak, Darwaz District, - Badakshan Province</t>
  </si>
  <si>
    <t>2000-0564-AFG</t>
  </si>
  <si>
    <t>2000</t>
  </si>
  <si>
    <t>0564</t>
  </si>
  <si>
    <t>Southern, Western and Northern regions (Kandahar, Badghis and Jawzjan provinces respectively)</t>
  </si>
  <si>
    <t>2000-0054-AFG</t>
  </si>
  <si>
    <t>0054</t>
  </si>
  <si>
    <t>Darra Souf, Jaghuri, Zindajan, Ghorian Districts, Badakshan, Kunduz, Heart</t>
  </si>
  <si>
    <t>2000-0305-AFG</t>
  </si>
  <si>
    <t>0305</t>
  </si>
  <si>
    <t>Gulran district (Herat Province)</t>
  </si>
  <si>
    <t>2000-0623-AFG</t>
  </si>
  <si>
    <t>0623</t>
  </si>
  <si>
    <t>Unknown</t>
  </si>
  <si>
    <t>Yakawlang</t>
  </si>
  <si>
    <t>2000-0467-BGD</t>
  </si>
  <si>
    <t>0467</t>
  </si>
  <si>
    <t>Dhaka, Chittagong, Rajshahi</t>
  </si>
  <si>
    <t>2000-0184-BGD</t>
  </si>
  <si>
    <t>Acute diarroheal syndrome</t>
  </si>
  <si>
    <t>Barisal</t>
  </si>
  <si>
    <t>2000-0665-BGD</t>
  </si>
  <si>
    <t>0665</t>
  </si>
  <si>
    <t>Southwestern districts</t>
  </si>
  <si>
    <t>1998-0555-KAZ</t>
  </si>
  <si>
    <t>0555</t>
  </si>
  <si>
    <t>Kazakhstan</t>
  </si>
  <si>
    <t>KAZ</t>
  </si>
  <si>
    <t>Ust-kamenogorsk</t>
  </si>
  <si>
    <t>1998-0593-KGZ</t>
  </si>
  <si>
    <t>0593</t>
  </si>
  <si>
    <t>Typhiod fever</t>
  </si>
  <si>
    <t>Osh Oblast</t>
  </si>
  <si>
    <t>1998-0559-KOR</t>
  </si>
  <si>
    <t>0559</t>
  </si>
  <si>
    <t>Shigellosis</t>
  </si>
  <si>
    <t>North Kyongsang province</t>
  </si>
  <si>
    <t>1998-0578-MYS</t>
  </si>
  <si>
    <t>0578</t>
  </si>
  <si>
    <t>Perak, Negeri Sembilan, Malaya Peninsula</t>
  </si>
  <si>
    <t>Exposure to pigs</t>
  </si>
  <si>
    <t>1999-0651-IDN</t>
  </si>
  <si>
    <t>0651</t>
  </si>
  <si>
    <t>1999-0486-IDN</t>
  </si>
  <si>
    <t>0486</t>
  </si>
  <si>
    <t>Acute diarrhoeal syndrome</t>
  </si>
  <si>
    <t>South central Timor, Talahar Regency, Level 1 = Nusa Tenggara Timur</t>
  </si>
  <si>
    <t>1999-0483-IND</t>
  </si>
  <si>
    <t>0483</t>
  </si>
  <si>
    <t>Masarkal</t>
  </si>
  <si>
    <t>1999-0482-IND</t>
  </si>
  <si>
    <t>0482</t>
  </si>
  <si>
    <t>Acute jaundice syndrome</t>
  </si>
  <si>
    <t>Khanpur, Jhalawar district, Level 1 = Delhi &amp; Rajahastan</t>
  </si>
  <si>
    <t>1999-0649-IND</t>
  </si>
  <si>
    <t>0649</t>
  </si>
  <si>
    <t>Andhra Pradesh</t>
  </si>
  <si>
    <t>1999-0484-IND</t>
  </si>
  <si>
    <t>Tehri Garhwal Disrict, Level 1 = Uttar Pradesh</t>
  </si>
  <si>
    <t>1999-0564-IND</t>
  </si>
  <si>
    <t>Orissa</t>
  </si>
  <si>
    <t>1999-0674-KAZ</t>
  </si>
  <si>
    <t>0674</t>
  </si>
  <si>
    <t>Typhus fever</t>
  </si>
  <si>
    <t>1999-0471-KHM</t>
  </si>
  <si>
    <t>0471</t>
  </si>
  <si>
    <t>Rottanakiri Province (north eastern)</t>
  </si>
  <si>
    <t>1999-0711-LKA</t>
  </si>
  <si>
    <t>0711</t>
  </si>
  <si>
    <t>Colombo, Kegalle, Badulla, Matara, Wellawaya (cities) Level 1 = Sabaragamuwa, Southern, Uva, Western</t>
  </si>
  <si>
    <t>1999-0502-NIU</t>
  </si>
  <si>
    <t>Niue</t>
  </si>
  <si>
    <t>NIU</t>
  </si>
  <si>
    <t>1999-0493-NPL</t>
  </si>
  <si>
    <t>0493</t>
  </si>
  <si>
    <t>Kailali District - Seti Province</t>
  </si>
  <si>
    <t>2000-0241-FSM</t>
  </si>
  <si>
    <t>0241</t>
  </si>
  <si>
    <t>Micronesia (Federated States of)</t>
  </si>
  <si>
    <t>FSM</t>
  </si>
  <si>
    <t>Kitti, Nett, Kolonia, Madolenihmw municipalities (Pohnpei State)</t>
  </si>
  <si>
    <t>2000-0108-IDN</t>
  </si>
  <si>
    <t>2000-0320-IDN</t>
  </si>
  <si>
    <t>0320</t>
  </si>
  <si>
    <t>Ngada district (Flores Isl.)</t>
  </si>
  <si>
    <t>2000-0308-IND</t>
  </si>
  <si>
    <t>0308</t>
  </si>
  <si>
    <t>2000-0459-IND</t>
  </si>
  <si>
    <t>0459</t>
  </si>
  <si>
    <t>Mumbai, Thane districts</t>
  </si>
  <si>
    <t>2000-0306-IND</t>
  </si>
  <si>
    <t>0306</t>
  </si>
  <si>
    <t>Gonda, Banda districts (Uttar Pradesh)</t>
  </si>
  <si>
    <t>2000-0568-IND</t>
  </si>
  <si>
    <t>0568</t>
  </si>
  <si>
    <t>2000-0709-IND</t>
  </si>
  <si>
    <t>0709</t>
  </si>
  <si>
    <t>Andhra Pradesh state</t>
  </si>
  <si>
    <t>2000-0795-IND</t>
  </si>
  <si>
    <t>0795</t>
  </si>
  <si>
    <t>Supaul district (Bihar)</t>
  </si>
  <si>
    <t>2000-0874-IND</t>
  </si>
  <si>
    <t>0874</t>
  </si>
  <si>
    <t>Japanese Encephalitis</t>
  </si>
  <si>
    <t>Nawadah district (Bihar)</t>
  </si>
  <si>
    <t>2000-0698-IND</t>
  </si>
  <si>
    <t>0698</t>
  </si>
  <si>
    <t>Enteric diseases</t>
  </si>
  <si>
    <t>2000-0285-IRN</t>
  </si>
  <si>
    <t>0285</t>
  </si>
  <si>
    <t>Acute watery diarrhoeal syndrome</t>
  </si>
  <si>
    <t>Dol Avkurt camps, Kandil Montain</t>
  </si>
  <si>
    <t>2000-0593-ISR</t>
  </si>
  <si>
    <t>West Nile fever</t>
  </si>
  <si>
    <t>Israel</t>
  </si>
  <si>
    <t>ISR</t>
  </si>
  <si>
    <t>Jerusalem, Tel Aviv, Golan</t>
  </si>
  <si>
    <t>2000-0370-KAZ</t>
  </si>
  <si>
    <t>0370</t>
  </si>
  <si>
    <t>Kyzylzhar district</t>
  </si>
  <si>
    <t>2000-0877-KOR</t>
  </si>
  <si>
    <t>0877</t>
  </si>
  <si>
    <t>Kyungbuk province</t>
  </si>
  <si>
    <t>0392</t>
  </si>
  <si>
    <t>2000-0857-LAO</t>
  </si>
  <si>
    <t>0857</t>
  </si>
  <si>
    <t>Savannakhet, Kham Muane, Savannakhet provinces</t>
  </si>
  <si>
    <t>2000-0728-LKA</t>
  </si>
  <si>
    <t>0728</t>
  </si>
  <si>
    <t>Matara</t>
  </si>
  <si>
    <t>2000-0832-MHL</t>
  </si>
  <si>
    <t>0832</t>
  </si>
  <si>
    <t>Marshall Islands (the)</t>
  </si>
  <si>
    <t>MHL</t>
  </si>
  <si>
    <t>Ebeye Isl., Kwajalein Atoll, Lae Atoll</t>
  </si>
  <si>
    <t>2000-0694-MYS</t>
  </si>
  <si>
    <t>0694</t>
  </si>
  <si>
    <t>Hand foot and mouth disease</t>
  </si>
  <si>
    <t>Johor, Selangar, Penang, Kedah, Terengganu states</t>
  </si>
  <si>
    <t>2000-0159-MYS</t>
  </si>
  <si>
    <t>0159</t>
  </si>
  <si>
    <t>Sarawak</t>
  </si>
  <si>
    <t>2000-0567-NPL</t>
  </si>
  <si>
    <t>0567</t>
  </si>
  <si>
    <t>2000-0858-NPL</t>
  </si>
  <si>
    <t>0858</t>
  </si>
  <si>
    <t>Argakhachi, Lalitpur, Morang, Baitadi, Bhojpur, Gorkha, Baglung, Makawanpur, Dailekh, Ilam, Lamjung, Sarlahi, Parsa, Jhapa, Panchthar, Sunsari, Tarahthum, Dolakha, Kailali, Taplejung, Tanahu, Salyan, Kaski, Siraha, Saptari, Rautahat, Dhading, Darchula, Banke districts</t>
  </si>
  <si>
    <t>2001-0061-IND</t>
  </si>
  <si>
    <t>2001</t>
  </si>
  <si>
    <t>Siliguri (West Bengal)</t>
  </si>
  <si>
    <t>2001-0024-NPL</t>
  </si>
  <si>
    <t>0024</t>
  </si>
  <si>
    <t>Laprak village (Gorkha district)</t>
  </si>
  <si>
    <t>1998-0578-SGP</t>
  </si>
  <si>
    <t>Singapore</t>
  </si>
  <si>
    <t>SGP</t>
  </si>
  <si>
    <t>Piga imported from outbreaks areas in Malaysia</t>
  </si>
  <si>
    <t>1999-0503-PHL</t>
  </si>
  <si>
    <t>0503</t>
  </si>
  <si>
    <t>Pangasinan Province</t>
  </si>
  <si>
    <t>1999-0515-TJK</t>
  </si>
  <si>
    <t>0515</t>
  </si>
  <si>
    <t>Kulob</t>
  </si>
  <si>
    <t>2000-0675-PAK</t>
  </si>
  <si>
    <t>0675</t>
  </si>
  <si>
    <t>Crimean-Congo haemorrhagic fever</t>
  </si>
  <si>
    <t>Loralai district (Baluchistan province)</t>
  </si>
  <si>
    <t>2000-0119-PAK</t>
  </si>
  <si>
    <t>0119</t>
  </si>
  <si>
    <t>Tharparkar, Sindh Province</t>
  </si>
  <si>
    <t>2000-0307-PAK</t>
  </si>
  <si>
    <t>0307</t>
  </si>
  <si>
    <t>Punjab province</t>
  </si>
  <si>
    <t>2000-0783-PHL</t>
  </si>
  <si>
    <t>0783</t>
  </si>
  <si>
    <t>Zamboanga</t>
  </si>
  <si>
    <t>2000-0213-SAU</t>
  </si>
  <si>
    <t>0213</t>
  </si>
  <si>
    <t>Meningococcal disease</t>
  </si>
  <si>
    <t>Saudi Arabia</t>
  </si>
  <si>
    <t>SAU</t>
  </si>
  <si>
    <t>2000-0592-SAU</t>
  </si>
  <si>
    <t>0592</t>
  </si>
  <si>
    <t>Rift Valley fever</t>
  </si>
  <si>
    <t>Jizan region (southwestern)</t>
  </si>
  <si>
    <t>2000-0674-SGP</t>
  </si>
  <si>
    <t>Hand foot and mouth disease (enteroviral vesicular stomatitis with exanthem)</t>
  </si>
  <si>
    <t>2000-0460-THA</t>
  </si>
  <si>
    <t>0460</t>
  </si>
  <si>
    <t>Northern, North-eastern regions</t>
  </si>
  <si>
    <t>2000-0622-YEM</t>
  </si>
  <si>
    <t>0622</t>
  </si>
  <si>
    <t>Yemen</t>
  </si>
  <si>
    <t>YEM</t>
  </si>
  <si>
    <t>Wadi Mawr (Al-Hudaydah Governorate)</t>
  </si>
  <si>
    <t>2001-0331-AFG</t>
  </si>
  <si>
    <t>0331</t>
  </si>
  <si>
    <t>Norhtern region (Khulm, Aibak), north-east region (Faizabad, Kunduz), eastern region, southern region and south-east region.</t>
  </si>
  <si>
    <t>2001-0777-AFG</t>
  </si>
  <si>
    <t>0777</t>
  </si>
  <si>
    <t>Taiwara-Ghor province</t>
  </si>
  <si>
    <t>2002-0703-AFG</t>
  </si>
  <si>
    <t>2002</t>
  </si>
  <si>
    <t>0703</t>
  </si>
  <si>
    <t>Pertusis</t>
  </si>
  <si>
    <t>Aghram, Kuf sub-district, Darwaz, Khawahan districts (Badakshan province)</t>
  </si>
  <si>
    <t>2002-0139-AFG</t>
  </si>
  <si>
    <t>0139</t>
  </si>
  <si>
    <t>Youmgan Valley</t>
  </si>
  <si>
    <t>2002-0188-AFG</t>
  </si>
  <si>
    <t>0188</t>
  </si>
  <si>
    <t>Acute neurological syndrome</t>
  </si>
  <si>
    <t>Waras district (Bamyan province)</t>
  </si>
  <si>
    <t>2002-0206-AFG</t>
  </si>
  <si>
    <t>0206</t>
  </si>
  <si>
    <t>Uruzgan province</t>
  </si>
  <si>
    <t>2002-0419-AFG</t>
  </si>
  <si>
    <t>0419</t>
  </si>
  <si>
    <t>Taiwana district (Ghor province)</t>
  </si>
  <si>
    <t>2002-0436-AFG</t>
  </si>
  <si>
    <t>0436</t>
  </si>
  <si>
    <t>Kabul</t>
  </si>
  <si>
    <t>2002-0666-AFG</t>
  </si>
  <si>
    <t>0666</t>
  </si>
  <si>
    <t>Badakhshan</t>
  </si>
  <si>
    <t>2002-0858-AUS</t>
  </si>
  <si>
    <t>Acute respiratory syndrome (SARS)</t>
  </si>
  <si>
    <t>Australia</t>
  </si>
  <si>
    <t>AUS</t>
  </si>
  <si>
    <t>Australia and New Zealand</t>
  </si>
  <si>
    <t>2002-0383-BGD</t>
  </si>
  <si>
    <t>0383</t>
  </si>
  <si>
    <t>Bandarban, Rangamati, Khagrachari hill districts</t>
  </si>
  <si>
    <t>2001-0330-IND</t>
  </si>
  <si>
    <t>0330</t>
  </si>
  <si>
    <t>Mumbai, Thane</t>
  </si>
  <si>
    <t>2001-0409-IND</t>
  </si>
  <si>
    <t>0409</t>
  </si>
  <si>
    <t>Orissa State</t>
  </si>
  <si>
    <t>floods</t>
  </si>
  <si>
    <t>2001-0438-IND</t>
  </si>
  <si>
    <t>0438</t>
  </si>
  <si>
    <t>Orissa state</t>
  </si>
  <si>
    <t>2002-0871-CHN</t>
  </si>
  <si>
    <t>0871</t>
  </si>
  <si>
    <t>Anthrax</t>
  </si>
  <si>
    <t>2002-0858-CHN</t>
  </si>
  <si>
    <t>Guangdong, Beijing, Shanxi, Guangxi, Hunan, Sichuan, Shanghai, Funjian, Inner Mongolia province</t>
  </si>
  <si>
    <t>2002-0858-HKG</t>
  </si>
  <si>
    <t>Hong Kong</t>
  </si>
  <si>
    <t>HKG</t>
  </si>
  <si>
    <t>2002-0031-IDN</t>
  </si>
  <si>
    <t>Shigella suspected</t>
  </si>
  <si>
    <t>Alor, Manggarai, Sikka, Belu</t>
  </si>
  <si>
    <t>2002-0858-IDN</t>
  </si>
  <si>
    <t>2002-0301-IND</t>
  </si>
  <si>
    <t>0301</t>
  </si>
  <si>
    <t>Assam</t>
  </si>
  <si>
    <t>2002-0156-IND</t>
  </si>
  <si>
    <t>0156</t>
  </si>
  <si>
    <t>Acute Hepatitis E</t>
  </si>
  <si>
    <t>Mandi district</t>
  </si>
  <si>
    <t>2002-0534-IND</t>
  </si>
  <si>
    <t>0534</t>
  </si>
  <si>
    <t>2002-0858-IND</t>
  </si>
  <si>
    <t>2002-0759-IND</t>
  </si>
  <si>
    <t>0759</t>
  </si>
  <si>
    <t>Acute Neurological syndrome</t>
  </si>
  <si>
    <t>Saharanpur (Uttar Pradesh)</t>
  </si>
  <si>
    <t>2002-0858-KOR</t>
  </si>
  <si>
    <t>2002-0858-KWT</t>
  </si>
  <si>
    <t>Kuwait</t>
  </si>
  <si>
    <t>KWT</t>
  </si>
  <si>
    <t>2002-0858-MAC</t>
  </si>
  <si>
    <t>Macao</t>
  </si>
  <si>
    <t>MAC</t>
  </si>
  <si>
    <t>2002-0858-MNG</t>
  </si>
  <si>
    <t>2001-0283-NPL</t>
  </si>
  <si>
    <t>0283</t>
  </si>
  <si>
    <t>Acute diarrhoel syndrome</t>
  </si>
  <si>
    <t>Doti district</t>
  </si>
  <si>
    <t>2001-0727-PAK</t>
  </si>
  <si>
    <t>0727</t>
  </si>
  <si>
    <t>Leishmaniasis</t>
  </si>
  <si>
    <t>Sindh, Northerwest Frontier provinces</t>
  </si>
  <si>
    <t>0531</t>
  </si>
  <si>
    <t>2001-0125-SAU</t>
  </si>
  <si>
    <t>2002-0858-MYS</t>
  </si>
  <si>
    <t>2002-0634-NPL</t>
  </si>
  <si>
    <t>0634</t>
  </si>
  <si>
    <t>Makwanpur</t>
  </si>
  <si>
    <t>2002-0858-NZL</t>
  </si>
  <si>
    <t>New Zealand</t>
  </si>
  <si>
    <t>NZL</t>
  </si>
  <si>
    <t>2002-0302-PAK</t>
  </si>
  <si>
    <t>0302</t>
  </si>
  <si>
    <t>Malik, Moro</t>
  </si>
  <si>
    <t>2002-0858-PHL</t>
  </si>
  <si>
    <t>2002-0303-PNG</t>
  </si>
  <si>
    <t>0303</t>
  </si>
  <si>
    <t>Western Highlands</t>
  </si>
  <si>
    <t>2002-0815-PNG</t>
  </si>
  <si>
    <t>0815</t>
  </si>
  <si>
    <t>Hengonofi area</t>
  </si>
  <si>
    <t>2002-0858-SGP</t>
  </si>
  <si>
    <t>2002-0858-THA</t>
  </si>
  <si>
    <t>Bangkok, Chonburi, Songkhla</t>
  </si>
  <si>
    <t>2002-0858-TWN</t>
  </si>
  <si>
    <t>2002-0858-VNM</t>
  </si>
  <si>
    <t>Hanoi, Ho Chi Minh city</t>
  </si>
  <si>
    <t>2003-0540-IND</t>
  </si>
  <si>
    <t>2003</t>
  </si>
  <si>
    <t>0540</t>
  </si>
  <si>
    <t>2003-0269-IRQ</t>
  </si>
  <si>
    <t>Basra, Missan, Samawah Governorate</t>
  </si>
  <si>
    <t>2004-0049-BGD</t>
  </si>
  <si>
    <t>2004</t>
  </si>
  <si>
    <t>0049</t>
  </si>
  <si>
    <t>Nipah viral disease</t>
  </si>
  <si>
    <t>Manikganj, Rajbari, Jaipurhat, Naogang, Faridpur districts (Goalanda Upazilla)</t>
  </si>
  <si>
    <t>2004-0174-BGD</t>
  </si>
  <si>
    <t>0174</t>
  </si>
  <si>
    <t>Nipah Viral Disease</t>
  </si>
  <si>
    <t>Faridpur district</t>
  </si>
  <si>
    <t>2004-0515-CHN</t>
  </si>
  <si>
    <t>Avion Influenza H5N1</t>
  </si>
  <si>
    <t>Anhui, Hunan, Guangxi, Liaoning, Jiangxi, Fujian, Sichuan provinces</t>
  </si>
  <si>
    <t>2004-0515-IRQ</t>
  </si>
  <si>
    <t>Al Suleimaniyah, Al Amara, Erbil, Wasit</t>
  </si>
  <si>
    <t>2004-0515-KHM</t>
  </si>
  <si>
    <t>Luc Son town (Kampot province), Phnom Penh</t>
  </si>
  <si>
    <t>2003-0145-NCL</t>
  </si>
  <si>
    <t>0145</t>
  </si>
  <si>
    <t>New Caledonia</t>
  </si>
  <si>
    <t>NCL</t>
  </si>
  <si>
    <t>2003-0715-THA</t>
  </si>
  <si>
    <t>0715</t>
  </si>
  <si>
    <t>Infuenza (H5N1)</t>
  </si>
  <si>
    <t>Sukhotai, Kanchanaburi, Suphanburi, Uttaradit, Lopburi, Ayudhaya</t>
  </si>
  <si>
    <t>2003-0715-VNM</t>
  </si>
  <si>
    <t>Hanoi, Ho Chi Minh</t>
  </si>
  <si>
    <t>2004-0673-PHL</t>
  </si>
  <si>
    <t>0673</t>
  </si>
  <si>
    <t>Bagio city, Mt Province, Ifugao (Luzon)</t>
  </si>
  <si>
    <t>2004-0515-TUR</t>
  </si>
  <si>
    <t>Agri, Ankara, Van, Kastamonu, Corum, Sivas, Samsun, Sanliurfa, Sirit</t>
  </si>
  <si>
    <t>2004-0515-VNM</t>
  </si>
  <si>
    <t>Tay Ninh, Tra Vinh, Tien Giang, Hau Giang, Hanoi, Thai Binh, Bac Lieu, Long An, Dong Thap, Ha Tay provinces</t>
  </si>
  <si>
    <t>2005</t>
  </si>
  <si>
    <t>Timor-Leste</t>
  </si>
  <si>
    <t>TLS</t>
  </si>
  <si>
    <t>2005-0326-AFG</t>
  </si>
  <si>
    <t>0326</t>
  </si>
  <si>
    <t>Kabul, Kandahar, Herat, Takhar, Konar, Badakhsthan, Konduz, Baghlan, Nimruz, Nangarha, Jowzjan, and 15 other provinces</t>
  </si>
  <si>
    <t>2005-0411-CHN</t>
  </si>
  <si>
    <t>0411</t>
  </si>
  <si>
    <t>Septicaemia</t>
  </si>
  <si>
    <t>Ziyang City area (Sichuan province), Guangdong, Hainan, Jiangsu provinces</t>
  </si>
  <si>
    <t>2005-0374-IDN</t>
  </si>
  <si>
    <t>0374</t>
  </si>
  <si>
    <t>Poliomyelitis</t>
  </si>
  <si>
    <t>Banten, Lampung (West, east and Central Java), DKI Jakarta, Sumatra (North and South), Aceh (NAD), Riau, Madura Isl., Probolinggo district</t>
  </si>
  <si>
    <t>2005-0481-IND</t>
  </si>
  <si>
    <t>0481</t>
  </si>
  <si>
    <t>Leptospirosis</t>
  </si>
  <si>
    <t>Maharashtra state</t>
  </si>
  <si>
    <t>2005-0479-IND</t>
  </si>
  <si>
    <t>0479</t>
  </si>
  <si>
    <t>Uttar Pradesh, Bihar</t>
  </si>
  <si>
    <t>2005-0631-IND</t>
  </si>
  <si>
    <t>0631</t>
  </si>
  <si>
    <t>Uttar Pradesh and Bihar states</t>
  </si>
  <si>
    <t>2005-0754-IND</t>
  </si>
  <si>
    <t>0754</t>
  </si>
  <si>
    <t>Chikungunya virus disease</t>
  </si>
  <si>
    <t>Andhra Prasdesh, Maharashtra, Karnataka states</t>
  </si>
  <si>
    <t>2007</t>
  </si>
  <si>
    <t>2005-0634-PAK</t>
  </si>
  <si>
    <t>Tetanos</t>
  </si>
  <si>
    <t>Kasmir</t>
  </si>
  <si>
    <t>2005-0722-PAK</t>
  </si>
  <si>
    <t>0722</t>
  </si>
  <si>
    <t>Pneumonia</t>
  </si>
  <si>
    <t>Cachemire</t>
  </si>
  <si>
    <t>2005-0761-VNM</t>
  </si>
  <si>
    <t>0761</t>
  </si>
  <si>
    <t>Acute Neurological Syndrome</t>
  </si>
  <si>
    <t>Kien Kang province</t>
  </si>
  <si>
    <t>2006-0749-KHM</t>
  </si>
  <si>
    <t>2006</t>
  </si>
  <si>
    <t>0749</t>
  </si>
  <si>
    <t>2006-0726-PRK</t>
  </si>
  <si>
    <t>0726</t>
  </si>
  <si>
    <t>Kimhyongjik county (Ryanggang province), nationwide</t>
  </si>
  <si>
    <t>2007-0509-BGD</t>
  </si>
  <si>
    <t>2007-0510-BGD</t>
  </si>
  <si>
    <t>0510</t>
  </si>
  <si>
    <t>ARI</t>
  </si>
  <si>
    <t>2007-0274-IDN</t>
  </si>
  <si>
    <t>0274</t>
  </si>
  <si>
    <t>EP-2007-000099</t>
  </si>
  <si>
    <t>2007-0651-IDN</t>
  </si>
  <si>
    <t>Jakarta, Bogor, Depok, Tangerang, Bekasi</t>
  </si>
  <si>
    <t>2008-0602-AFG</t>
  </si>
  <si>
    <t>2008</t>
  </si>
  <si>
    <t>Cholera El-Tor</t>
  </si>
  <si>
    <t>Laghman, Nooristan, Nangarhar (East), Samangan, Faryab (North), Nimruz (West)</t>
  </si>
  <si>
    <t>2009-0200-COK</t>
  </si>
  <si>
    <t>2009</t>
  </si>
  <si>
    <t>0200</t>
  </si>
  <si>
    <t>EP-2009-000103</t>
  </si>
  <si>
    <t>Arorangi, Nikao/Tepuka, Avarua, Tupapa, Titikaveka, Ngatangiia, Matavera, Avatiu, Takuvaine, Tutakimoa</t>
  </si>
  <si>
    <t>2007-0495-IRQ</t>
  </si>
  <si>
    <t>0495</t>
  </si>
  <si>
    <t>Kirkuk, Tikrit, Mosul, Basra, Baghdad, Dahuk</t>
  </si>
  <si>
    <t>2007-0274-KHM</t>
  </si>
  <si>
    <t>Kandal, Kampong Cham, Siem Riep, Takeo, Phnom Penh, Kampong Speu, Prey Veng</t>
  </si>
  <si>
    <t>2007-0274-MMR</t>
  </si>
  <si>
    <t>2007-0274-MYS</t>
  </si>
  <si>
    <t>2007-0274-VNM</t>
  </si>
  <si>
    <t>2008-0411-IRQ</t>
  </si>
  <si>
    <t>Vibrio Cholerae</t>
  </si>
  <si>
    <t>Muthana, Kerbala, Missan, Baghdad, Babil, Kerbala, Najaf, Diala, Basra, Anbar, Diwanyia, Wasit, Erbil provinces</t>
  </si>
  <si>
    <t>2008-0272-MNG</t>
  </si>
  <si>
    <t>0272</t>
  </si>
  <si>
    <t>EP-2008-000081</t>
  </si>
  <si>
    <t>Hand, foot and mouth disease</t>
  </si>
  <si>
    <t>Ulaanbaatar, Sukhbaatar, Khentii, Dornod provinces (Eastern region), Selenge province (Orkhon-Selenge region), Dornogobi province (Southern region), Uvurhangai (Khangai region)</t>
  </si>
  <si>
    <t>2009-0403-IND</t>
  </si>
  <si>
    <t>0403</t>
  </si>
  <si>
    <t>Japanese Encephalitis and Acute Encephalitis Syndrome</t>
  </si>
  <si>
    <t>2009-0250-LKA</t>
  </si>
  <si>
    <t>0250</t>
  </si>
  <si>
    <t>EP-2009-000163</t>
  </si>
  <si>
    <t>Kandy, Colombo, Gampaha, Kalutara, Keaglle, Kurunegala, Rathnapura, Hambantota, Batticoloa, Matara, Anuradhapura, Matale, districts</t>
  </si>
  <si>
    <t>2009-0259-NPL</t>
  </si>
  <si>
    <t>0259</t>
  </si>
  <si>
    <t>Diarrhoea</t>
  </si>
  <si>
    <t>Achham, Baitadi, Bahjang, Jumla, Kalikot, Kanchanpur, Pyuthan, Rolpa, Jajarkot, Rukum, Dailekh, Salyan, Doti, Surkhet, Dolpa, Dailekh, Dang, Bajura, Dadeldhura, Makwanpur, Dhading, Kailali, Sarlahi districts</t>
  </si>
  <si>
    <t>2009-0357-PNG</t>
  </si>
  <si>
    <t>Tewai-Siassi, Finschafen, Huon, Nawae, Kabwum, Lae, Wasu (Morobe province); Goroka, Daulo (Eastern Highlands); Mt Hagen (Western Highlands); Madang (Madang); Angoram (East Sepik)</t>
  </si>
  <si>
    <t>2009-0358-PNG</t>
  </si>
  <si>
    <t>0358</t>
  </si>
  <si>
    <t>Dysentry</t>
  </si>
  <si>
    <t>Menyamya district (Morobe province); Goroka, Daulo; Obura Wonenara, Lufa (Eastern Highlands); Madang (Madang), Angoram (East Speik)</t>
  </si>
  <si>
    <t>2009-0369-PNG</t>
  </si>
  <si>
    <t>0369</t>
  </si>
  <si>
    <t>Menyamya</t>
  </si>
  <si>
    <t>2010-0392-KGZ</t>
  </si>
  <si>
    <t>2010</t>
  </si>
  <si>
    <t>ER-2010-000112</t>
  </si>
  <si>
    <t>2010-0207-NPL</t>
  </si>
  <si>
    <t>0207</t>
  </si>
  <si>
    <t>Diarrhoea outbreak</t>
  </si>
  <si>
    <t>Sankhuwsava, Saptari, Khotang, Udayapur, Dhanusha, Mahottari, Sariahi, Paesa, Bara, Dolakha, Myagdi, Kapilvastu, Nawalparais, Banke, Humla, Jumla, Mugu, Dolpa, Kalikot, Jajarkot, Doti, Baitadi, Achham, Rautahat, Bajhang, Bajura, Bhojpur, Jhapa, Siraha, Okhaldhunga, Rasuwa, Nuwakot, Chitwan, Ramechap, Rukum, Rolpa, Sindhupalchok, Dhading, Makwanpur, Kavre, Sindhuli, Gorkha, Lamjung, Arghakhanchi, Palpa, Tanahu, Syangja, Taplejung, Parbat, Bardiya, Surkhet, Dailekh, Salyan, Pyuthan, Dang, Dadeldhura, Kailali, Panchthar, Terhathum, Sunsari, Morang, Ilam, Dhankuta, Solukhumbu, Kathmandu, Bhaktapur, Lalitpur, Kaski, Baglung, Manag, Mustang, Rupandehi, Kanchanpur, Darchula, Gulmi districts ( Mid-and far-western regions)</t>
  </si>
  <si>
    <t>Increase in temperatures and scarcity of safe drinking water</t>
  </si>
  <si>
    <t>2010-0434-NPL</t>
  </si>
  <si>
    <t>0434</t>
  </si>
  <si>
    <t>Nepalgunj</t>
  </si>
  <si>
    <t>2010-0391-PHL</t>
  </si>
  <si>
    <t>0391</t>
  </si>
  <si>
    <t>EP-2010-000146</t>
  </si>
  <si>
    <t>National Capital, Ilocos, Cagayan Valley, Cordillera Administrative Region, Central Luzon, Calabarzon, Mimaropa, Bicol, Western Visayas, Eastern Visayas, Zamboanga Peninsula, Nordern Mindanao, Davao, Soccsksargen, Autonomos Region of Muslim Mindanao, Caraga</t>
  </si>
  <si>
    <t>2010-0386-THA</t>
  </si>
  <si>
    <t>0386</t>
  </si>
  <si>
    <t>Nam Yuen, Na Ja Luay, Nam Kun, Buntharik districts (Ubon Ratchathani)</t>
  </si>
  <si>
    <t>2010-0393-TJK</t>
  </si>
  <si>
    <t>0393</t>
  </si>
  <si>
    <t>Dushanbe, Kurgantube, Kulyab, Bokhtar, Vakhsh, J. Rumi, A. Jomi, Shahrituz, Panj, Jilikkul, Sarband, Nosiri Khusrav distrivts</t>
  </si>
  <si>
    <t>2011-0291-MDV</t>
  </si>
  <si>
    <t>2011</t>
  </si>
  <si>
    <t>0291</t>
  </si>
  <si>
    <t>2011-0497-LKA</t>
  </si>
  <si>
    <t>0497</t>
  </si>
  <si>
    <t>Western province</t>
  </si>
  <si>
    <t>2011-0393-PHL</t>
  </si>
  <si>
    <t>Diarrhoea</t>
  </si>
  <si>
    <t>Tinoto, Massim (Sarangani province)</t>
  </si>
  <si>
    <t>Contaminated water supply</t>
  </si>
  <si>
    <t>2011-0563-PHL</t>
  </si>
  <si>
    <t>0563</t>
  </si>
  <si>
    <t>2011-0545-PHL</t>
  </si>
  <si>
    <t>Cavite, Laguna, Batangas, Rizal, Quezon provinces</t>
  </si>
  <si>
    <t>2011-0457-THA</t>
  </si>
  <si>
    <t>0457</t>
  </si>
  <si>
    <t>Buriram, Chaiyaphum, Nakhon Ratchasima, Surin</t>
  </si>
  <si>
    <t>2012-0201-PHL</t>
  </si>
  <si>
    <t>2012</t>
  </si>
  <si>
    <t>0201</t>
  </si>
  <si>
    <t>Catanduanes, Camarines Sur, Sorsogon, Albay, Camarines Norte, Masbate provinces (Bicol)</t>
  </si>
  <si>
    <t>2013-0367-LAO</t>
  </si>
  <si>
    <t>2013</t>
  </si>
  <si>
    <t>0367</t>
  </si>
  <si>
    <t>2013-0509-SLB</t>
  </si>
  <si>
    <t>EP-2013-000039</t>
  </si>
  <si>
    <t>Solomon Islands</t>
  </si>
  <si>
    <t>SLB</t>
  </si>
  <si>
    <t>Guadalcanal, Gizo provinces</t>
  </si>
  <si>
    <t>2015-0481-IRQ</t>
  </si>
  <si>
    <t>2015</t>
  </si>
  <si>
    <t>Najaf, Diwaniya, Baghdad, Babylon, Baghdad, Basrah, Diwaniya, Erbil, Kerbala, Missan, Muthana, Najaf, Salah al-Din, Sulaymaniyah, Thigar and Wassit</t>
  </si>
  <si>
    <t>2015-0409-KOR</t>
  </si>
  <si>
    <t>MERS-CoV</t>
  </si>
  <si>
    <t>2014-0065-TLS</t>
  </si>
  <si>
    <t>2014</t>
  </si>
  <si>
    <t>Dili district</t>
  </si>
  <si>
    <t>2015-0302-YEM</t>
  </si>
  <si>
    <t>Hodeidah, Lahj, Hadramout, Aden, Taiz, Shabwa</t>
  </si>
  <si>
    <t>1</t>
  </si>
  <si>
    <t>3420;3424;3425;144970;144973</t>
  </si>
  <si>
    <t>Aden, Hadramaut, Lahj, Shabwah, Taizz (Adm1).</t>
  </si>
  <si>
    <t>2016-0515-AUS</t>
  </si>
  <si>
    <t>2016</t>
  </si>
  <si>
    <t>2017-0556-BGD</t>
  </si>
  <si>
    <t>2017</t>
  </si>
  <si>
    <t>0556</t>
  </si>
  <si>
    <t>Diphteria</t>
  </si>
  <si>
    <t>Cox’s Bazar</t>
  </si>
  <si>
    <t>2016-0444-MMR</t>
  </si>
  <si>
    <t>0444</t>
  </si>
  <si>
    <t>Measles</t>
  </si>
  <si>
    <t>Lahe, Nanyun cities</t>
  </si>
  <si>
    <t>2017-0307-LKA</t>
  </si>
  <si>
    <t>EP-2017-000086</t>
  </si>
  <si>
    <t>Colombo, Gampaha, Kalutara, Kandy, Matalen Nuwara Eliya, Galle, Hambantota, Matara, Jaffna, Kilinochchi, Mannar, Vavuniya, Mulativu, Batticaloa, Ampara, Trincomalee, Kurunegala, Puttalam, Anuradhapura, Polonnaruwa, Badulla, Moneragala, Ratnapura, Kegalle, Kamunai districts</t>
  </si>
  <si>
    <t>2017-0385-PAK</t>
  </si>
  <si>
    <t>0385</t>
  </si>
  <si>
    <t>EP-2017-000133</t>
  </si>
  <si>
    <t>Khyber Pakhtunkhwa</t>
  </si>
  <si>
    <t>2017-0546-PRK</t>
  </si>
  <si>
    <t>0546</t>
  </si>
  <si>
    <t>RP-2018-00012</t>
  </si>
  <si>
    <t>Influenza A</t>
  </si>
  <si>
    <t>Pyongyang, South Pyongan, North Pyongan, Jagang, South Hwanghae, North Hwanghae, Kangwon, South Hamgyong, North Hamgyong, Ryanggang, Nampo, Rason</t>
  </si>
  <si>
    <t>2018</t>
  </si>
  <si>
    <t>2018-0489-PHL</t>
  </si>
  <si>
    <t>0489</t>
  </si>
  <si>
    <t>2019-0218-IND</t>
  </si>
  <si>
    <t>2019</t>
  </si>
  <si>
    <t>0218</t>
  </si>
  <si>
    <t>Acute Encephalitis Syndrome (AES)</t>
  </si>
  <si>
    <t>Muzaffarpur, Vaishali, Sheohar, East Champaran districts (Bihar)</t>
  </si>
  <si>
    <t>2019-0221-LKA</t>
  </si>
  <si>
    <t>0221</t>
  </si>
  <si>
    <t>Colombo, Gampaha, Jaffna districts</t>
  </si>
  <si>
    <t>2019-0080-PHL</t>
  </si>
  <si>
    <t>EP-2019-000023</t>
  </si>
  <si>
    <t>Luzon and Visayas in CALABARZON, Region 6 (Western Visayas) and Region 7 (Central Visayas), Region 8 (Eastern Visayas) and Region 10 (Northern Mindanao)</t>
  </si>
  <si>
    <t>2019-0355-PHL</t>
  </si>
  <si>
    <t>0355</t>
  </si>
  <si>
    <t>PH-2019-00085</t>
  </si>
  <si>
    <t>II, IVA, V; Iloilo, Capiz, Aklan, Antique Guimaras (region VI), VII, VIII, IX, II, BARMM, NCR</t>
  </si>
  <si>
    <t>1989-0596-VUT</t>
  </si>
  <si>
    <t>0596</t>
  </si>
  <si>
    <t>Vanuatu</t>
  </si>
  <si>
    <t>VUT</t>
  </si>
  <si>
    <t>2016-0513-SGP</t>
  </si>
  <si>
    <t>0513</t>
  </si>
  <si>
    <t>2016-0392-SLB</t>
  </si>
  <si>
    <t>Guadalcanal (including Honiara), Malaita, Isabel provinces</t>
  </si>
  <si>
    <t>2016-0514-VNM</t>
  </si>
  <si>
    <t>0514</t>
  </si>
  <si>
    <t>2016-0528-VUT</t>
  </si>
  <si>
    <t>0528</t>
  </si>
  <si>
    <t>EP-2017-000006-VUT</t>
  </si>
  <si>
    <t>Efate, Urban Port vila; Sola (Torba); Luganville (Sanma); Emae (Shefa); Norsup (Malampa province); Lenakel (Tanna, Tafea province)</t>
  </si>
  <si>
    <t>2017-0448-TJK</t>
  </si>
  <si>
    <t>0448</t>
  </si>
  <si>
    <t>EP-2017-000047</t>
  </si>
  <si>
    <t>Rudaki district, Dushanbe, Khatlon oblast</t>
  </si>
  <si>
    <t>2017-0279-YEM</t>
  </si>
  <si>
    <t>0279</t>
  </si>
  <si>
    <t>Sanaa</t>
  </si>
  <si>
    <t>2017-0555-YEM</t>
  </si>
  <si>
    <t>2019-0122-YEM</t>
  </si>
  <si>
    <t>Ibb, Amanat (Sana’a city) and Hodeidah governorate</t>
  </si>
  <si>
    <t>2019-0531-FJI</t>
  </si>
  <si>
    <t>EP-2019-000139</t>
  </si>
  <si>
    <t>Fiji</t>
  </si>
  <si>
    <t>FJI</t>
  </si>
  <si>
    <t>Wainadoi, Nabukavesi, Namosi, Navua, Deuba</t>
  </si>
  <si>
    <t>2019-0480-IND</t>
  </si>
  <si>
    <t>0480</t>
  </si>
  <si>
    <t>Rajendranagar area (Bihar)</t>
  </si>
  <si>
    <t>2019-0659-PAK</t>
  </si>
  <si>
    <t>0659</t>
  </si>
  <si>
    <t>EP-2019-000123</t>
  </si>
  <si>
    <t>Islamabad, Punjab, Sindh, Khyber-Pakhtunkhwa, KP Tribal districts, Baluchistan, AJK, Gilgit Baltistan</t>
  </si>
  <si>
    <t>Tonga</t>
  </si>
  <si>
    <t>TON</t>
  </si>
  <si>
    <t>2019-0531-TON</t>
  </si>
  <si>
    <t>2019-0531-WSM</t>
  </si>
  <si>
    <t>Samoa</t>
  </si>
  <si>
    <t>WSM</t>
  </si>
  <si>
    <t>Upolu and Savaii</t>
  </si>
  <si>
    <t>2618</t>
  </si>
  <si>
    <t>Administrative unit not available (Adm1).</t>
  </si>
  <si>
    <t>2019-0644-YEM</t>
  </si>
  <si>
    <t>0644</t>
  </si>
  <si>
    <t>EP-2019-000178</t>
  </si>
  <si>
    <t>Hodeiadah, Taiz, Aden, Hajja, Lahj, Hudaidah, Aden, Hajja, Lahj, Shabwa, Marib, Rayma</t>
  </si>
  <si>
    <t>Multiyears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</si>
</sst>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rial"/>
      <family val="2"/>
      <scheme val="minor"/>
    </font>
    <font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DDDEE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1" fillId="2" borderId="0" xfId="0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88"/>
  <sheetViews>
    <sheetView tabSelected="1" topLeftCell="R7" zoomScale="140" zoomScaleNormal="140" workbookViewId="0">
      <pane ySplit="1" topLeftCell="A8" activePane="bottomLeft" state="frozen"/>
      <selection activeCell="V7" sqref="V7"/>
      <selection pane="bottomLeft" activeCell="AC23" sqref="AC23"/>
    </sheetView>
  </sheetViews>
  <sheetFormatPr baseColWidth="10" defaultColWidth="8.83203125" defaultRowHeight="14" x14ac:dyDescent="0.15"/>
  <sheetData>
    <row r="1" spans="1:48" ht="15" x14ac:dyDescent="0.2">
      <c r="A1" s="1" t="s">
        <v>0</v>
      </c>
      <c r="B1" s="2" t="s">
        <v>1</v>
      </c>
      <c r="C1" s="3"/>
      <c r="D1" s="3"/>
      <c r="E1" s="3"/>
    </row>
    <row r="2" spans="1:48" ht="15" x14ac:dyDescent="0.2">
      <c r="A2" s="1"/>
      <c r="B2" s="2" t="s">
        <v>2</v>
      </c>
      <c r="C2" s="3"/>
      <c r="D2" s="3"/>
      <c r="E2" s="3"/>
    </row>
    <row r="3" spans="1:48" ht="15" x14ac:dyDescent="0.2">
      <c r="A3" s="1" t="s">
        <v>3</v>
      </c>
      <c r="B3" s="2" t="s">
        <v>4</v>
      </c>
      <c r="C3" s="3"/>
      <c r="D3" s="3"/>
      <c r="E3" s="3"/>
    </row>
    <row r="4" spans="1:48" ht="15" x14ac:dyDescent="0.2">
      <c r="A4" s="1" t="s">
        <v>5</v>
      </c>
      <c r="B4" s="2" t="s">
        <v>6</v>
      </c>
      <c r="C4" s="3"/>
      <c r="D4" s="3"/>
      <c r="E4" s="3"/>
    </row>
    <row r="5" spans="1:48" ht="15" x14ac:dyDescent="0.2">
      <c r="A5" s="1" t="s">
        <v>7</v>
      </c>
      <c r="B5" s="2" t="s">
        <v>8</v>
      </c>
      <c r="C5" s="3"/>
      <c r="D5" s="3"/>
      <c r="E5" s="3"/>
    </row>
    <row r="6" spans="1:48" ht="15" x14ac:dyDescent="0.2">
      <c r="A6" s="1" t="s">
        <v>9</v>
      </c>
      <c r="B6" s="2" t="s">
        <v>10</v>
      </c>
      <c r="C6" s="3"/>
      <c r="D6" s="3"/>
      <c r="E6" s="3"/>
    </row>
    <row r="7" spans="1:48" x14ac:dyDescent="0.15">
      <c r="A7" t="s">
        <v>11</v>
      </c>
      <c r="B7" t="s">
        <v>12</v>
      </c>
      <c r="C7" t="s">
        <v>13</v>
      </c>
      <c r="D7" t="s">
        <v>14</v>
      </c>
      <c r="E7" t="s">
        <v>15</v>
      </c>
      <c r="F7" t="s">
        <v>16</v>
      </c>
      <c r="G7" t="s">
        <v>17</v>
      </c>
      <c r="H7" t="s">
        <v>18</v>
      </c>
      <c r="I7" t="s">
        <v>19</v>
      </c>
      <c r="J7" t="s">
        <v>20</v>
      </c>
      <c r="K7" t="s">
        <v>21</v>
      </c>
      <c r="L7" t="s">
        <v>22</v>
      </c>
      <c r="M7" t="s">
        <v>23</v>
      </c>
      <c r="N7" t="s">
        <v>24</v>
      </c>
      <c r="O7" t="s">
        <v>25</v>
      </c>
      <c r="P7" t="s">
        <v>26</v>
      </c>
      <c r="Q7" t="s">
        <v>27</v>
      </c>
      <c r="R7" t="s">
        <v>28</v>
      </c>
      <c r="S7" t="s">
        <v>29</v>
      </c>
      <c r="T7" t="s">
        <v>30</v>
      </c>
      <c r="U7" t="s">
        <v>31</v>
      </c>
      <c r="V7" t="s">
        <v>32</v>
      </c>
      <c r="W7" t="s">
        <v>33</v>
      </c>
      <c r="X7" t="s">
        <v>34</v>
      </c>
      <c r="Y7" t="s">
        <v>35</v>
      </c>
      <c r="Z7" t="s">
        <v>36</v>
      </c>
      <c r="AA7" t="s">
        <v>37</v>
      </c>
      <c r="AB7" t="s">
        <v>38</v>
      </c>
      <c r="AC7" t="s">
        <v>1216</v>
      </c>
      <c r="AD7" t="s">
        <v>39</v>
      </c>
      <c r="AE7" t="s">
        <v>40</v>
      </c>
      <c r="AF7" t="s">
        <v>41</v>
      </c>
      <c r="AG7" t="s">
        <v>42</v>
      </c>
      <c r="AH7" t="s">
        <v>43</v>
      </c>
      <c r="AI7" t="s">
        <v>44</v>
      </c>
      <c r="AJ7" t="s">
        <v>45</v>
      </c>
      <c r="AK7" t="s">
        <v>46</v>
      </c>
      <c r="AL7" t="s">
        <v>47</v>
      </c>
      <c r="AM7" t="s">
        <v>48</v>
      </c>
      <c r="AN7" t="s">
        <v>49</v>
      </c>
      <c r="AO7" t="s">
        <v>50</v>
      </c>
      <c r="AP7" t="s">
        <v>51</v>
      </c>
      <c r="AQ7" t="s">
        <v>52</v>
      </c>
      <c r="AR7" t="s">
        <v>53</v>
      </c>
      <c r="AS7" t="s">
        <v>54</v>
      </c>
      <c r="AT7" t="s">
        <v>55</v>
      </c>
      <c r="AU7" t="s">
        <v>56</v>
      </c>
      <c r="AV7" t="s">
        <v>57</v>
      </c>
    </row>
    <row r="8" spans="1:48" x14ac:dyDescent="0.15">
      <c r="A8" t="s">
        <v>58</v>
      </c>
      <c r="B8" t="s">
        <v>59</v>
      </c>
      <c r="C8" t="s">
        <v>60</v>
      </c>
      <c r="E8" t="s">
        <v>61</v>
      </c>
      <c r="F8" t="s">
        <v>62</v>
      </c>
      <c r="G8" t="s">
        <v>63</v>
      </c>
      <c r="H8" t="s">
        <v>64</v>
      </c>
      <c r="K8" t="s">
        <v>65</v>
      </c>
      <c r="L8" t="s">
        <v>66</v>
      </c>
      <c r="M8" t="s">
        <v>67</v>
      </c>
      <c r="N8" t="s">
        <v>68</v>
      </c>
      <c r="S8" t="s">
        <v>69</v>
      </c>
      <c r="X8" t="s">
        <v>70</v>
      </c>
      <c r="AD8">
        <v>1967</v>
      </c>
      <c r="AE8">
        <v>1</v>
      </c>
      <c r="AF8">
        <v>1</v>
      </c>
      <c r="AG8">
        <v>1967</v>
      </c>
      <c r="AH8">
        <v>1</v>
      </c>
      <c r="AI8">
        <v>1</v>
      </c>
      <c r="AJ8">
        <v>3029</v>
      </c>
      <c r="AL8">
        <v>13576</v>
      </c>
      <c r="AN8">
        <v>13576</v>
      </c>
      <c r="AR8">
        <v>13.048062107493999</v>
      </c>
    </row>
    <row r="9" spans="1:48" x14ac:dyDescent="0.15">
      <c r="A9" t="s">
        <v>71</v>
      </c>
      <c r="B9" t="s">
        <v>72</v>
      </c>
      <c r="C9" t="s">
        <v>73</v>
      </c>
      <c r="E9" t="s">
        <v>61</v>
      </c>
      <c r="F9" t="s">
        <v>62</v>
      </c>
      <c r="G9" t="s">
        <v>63</v>
      </c>
      <c r="H9" t="s">
        <v>74</v>
      </c>
      <c r="J9" t="s">
        <v>75</v>
      </c>
      <c r="K9" t="s">
        <v>76</v>
      </c>
      <c r="L9" t="s">
        <v>77</v>
      </c>
      <c r="M9" t="s">
        <v>78</v>
      </c>
      <c r="N9" t="s">
        <v>68</v>
      </c>
      <c r="O9" t="s">
        <v>79</v>
      </c>
      <c r="S9" t="s">
        <v>69</v>
      </c>
      <c r="X9" t="s">
        <v>70</v>
      </c>
      <c r="AD9">
        <v>1968</v>
      </c>
      <c r="AE9">
        <v>1</v>
      </c>
      <c r="AF9">
        <v>1</v>
      </c>
      <c r="AG9">
        <v>1968</v>
      </c>
      <c r="AH9">
        <v>1</v>
      </c>
      <c r="AI9">
        <v>1</v>
      </c>
      <c r="AJ9">
        <v>40</v>
      </c>
      <c r="AL9">
        <v>94</v>
      </c>
      <c r="AN9">
        <v>94</v>
      </c>
      <c r="AR9">
        <v>13.6054460870388</v>
      </c>
    </row>
    <row r="10" spans="1:48" x14ac:dyDescent="0.15">
      <c r="A10" t="s">
        <v>80</v>
      </c>
      <c r="B10" t="s">
        <v>81</v>
      </c>
      <c r="C10" t="s">
        <v>82</v>
      </c>
      <c r="E10" t="s">
        <v>61</v>
      </c>
      <c r="F10" t="s">
        <v>62</v>
      </c>
      <c r="G10" t="s">
        <v>63</v>
      </c>
      <c r="H10" t="s">
        <v>74</v>
      </c>
      <c r="J10" t="s">
        <v>83</v>
      </c>
      <c r="K10" t="s">
        <v>84</v>
      </c>
      <c r="L10" t="s">
        <v>85</v>
      </c>
      <c r="M10" t="s">
        <v>86</v>
      </c>
      <c r="N10" t="s">
        <v>68</v>
      </c>
      <c r="S10" t="s">
        <v>69</v>
      </c>
      <c r="X10" t="s">
        <v>70</v>
      </c>
      <c r="AD10">
        <v>1970</v>
      </c>
      <c r="AE10">
        <v>1</v>
      </c>
      <c r="AF10">
        <v>1</v>
      </c>
      <c r="AG10">
        <v>1970</v>
      </c>
      <c r="AH10">
        <v>1</v>
      </c>
      <c r="AI10">
        <v>1</v>
      </c>
      <c r="AR10">
        <v>15.186335461309801</v>
      </c>
    </row>
    <row r="11" spans="1:48" x14ac:dyDescent="0.15">
      <c r="A11" t="s">
        <v>87</v>
      </c>
      <c r="B11" t="s">
        <v>88</v>
      </c>
      <c r="C11" t="s">
        <v>89</v>
      </c>
      <c r="E11" t="s">
        <v>61</v>
      </c>
      <c r="F11" t="s">
        <v>62</v>
      </c>
      <c r="G11" t="s">
        <v>63</v>
      </c>
      <c r="H11" t="s">
        <v>74</v>
      </c>
      <c r="J11" t="s">
        <v>83</v>
      </c>
      <c r="K11" t="s">
        <v>90</v>
      </c>
      <c r="L11" t="s">
        <v>91</v>
      </c>
      <c r="M11" t="s">
        <v>67</v>
      </c>
      <c r="N11" t="s">
        <v>68</v>
      </c>
      <c r="X11" t="s">
        <v>70</v>
      </c>
      <c r="AD11">
        <v>1977</v>
      </c>
      <c r="AE11">
        <v>9</v>
      </c>
      <c r="AG11">
        <v>1977</v>
      </c>
      <c r="AH11">
        <v>9</v>
      </c>
      <c r="AJ11">
        <v>260</v>
      </c>
      <c r="AL11">
        <v>10461</v>
      </c>
      <c r="AN11">
        <v>10461</v>
      </c>
      <c r="AR11">
        <v>23.706850996527098</v>
      </c>
    </row>
    <row r="12" spans="1:48" x14ac:dyDescent="0.15">
      <c r="A12" t="s">
        <v>92</v>
      </c>
      <c r="B12" t="s">
        <v>88</v>
      </c>
      <c r="C12" t="s">
        <v>93</v>
      </c>
      <c r="E12" t="s">
        <v>61</v>
      </c>
      <c r="F12" t="s">
        <v>62</v>
      </c>
      <c r="G12" t="s">
        <v>63</v>
      </c>
      <c r="H12" t="s">
        <v>74</v>
      </c>
      <c r="J12" t="s">
        <v>83</v>
      </c>
      <c r="K12" t="s">
        <v>76</v>
      </c>
      <c r="L12" t="s">
        <v>77</v>
      </c>
      <c r="M12" t="s">
        <v>78</v>
      </c>
      <c r="N12" t="s">
        <v>68</v>
      </c>
      <c r="O12" t="s">
        <v>94</v>
      </c>
      <c r="X12" t="s">
        <v>70</v>
      </c>
      <c r="AD12">
        <v>1977</v>
      </c>
      <c r="AE12">
        <v>1</v>
      </c>
      <c r="AF12">
        <v>1</v>
      </c>
      <c r="AG12">
        <v>1977</v>
      </c>
      <c r="AH12">
        <v>1</v>
      </c>
      <c r="AI12">
        <v>1</v>
      </c>
      <c r="AJ12">
        <v>37</v>
      </c>
      <c r="AL12">
        <v>29942</v>
      </c>
      <c r="AN12">
        <v>29942</v>
      </c>
      <c r="AR12">
        <v>23.706850996527098</v>
      </c>
    </row>
    <row r="13" spans="1:48" x14ac:dyDescent="0.15">
      <c r="A13" t="s">
        <v>95</v>
      </c>
      <c r="B13" t="s">
        <v>88</v>
      </c>
      <c r="C13" t="s">
        <v>96</v>
      </c>
      <c r="E13" t="s">
        <v>61</v>
      </c>
      <c r="F13" t="s">
        <v>62</v>
      </c>
      <c r="G13" t="s">
        <v>63</v>
      </c>
      <c r="H13" t="s">
        <v>74</v>
      </c>
      <c r="J13" t="s">
        <v>83</v>
      </c>
      <c r="K13" t="s">
        <v>76</v>
      </c>
      <c r="L13" t="s">
        <v>77</v>
      </c>
      <c r="M13" t="s">
        <v>78</v>
      </c>
      <c r="N13" t="s">
        <v>68</v>
      </c>
      <c r="O13" t="s">
        <v>97</v>
      </c>
      <c r="X13" t="s">
        <v>70</v>
      </c>
      <c r="AD13">
        <v>1977</v>
      </c>
      <c r="AE13">
        <v>12</v>
      </c>
      <c r="AG13">
        <v>1977</v>
      </c>
      <c r="AH13">
        <v>12</v>
      </c>
      <c r="AJ13">
        <v>80</v>
      </c>
      <c r="AR13">
        <v>23.706850996527098</v>
      </c>
    </row>
    <row r="14" spans="1:48" x14ac:dyDescent="0.15">
      <c r="A14" t="s">
        <v>98</v>
      </c>
      <c r="B14" t="s">
        <v>88</v>
      </c>
      <c r="C14" t="s">
        <v>99</v>
      </c>
      <c r="E14" t="s">
        <v>61</v>
      </c>
      <c r="F14" t="s">
        <v>62</v>
      </c>
      <c r="G14" t="s">
        <v>63</v>
      </c>
      <c r="H14" t="s">
        <v>74</v>
      </c>
      <c r="J14" t="s">
        <v>83</v>
      </c>
      <c r="K14" t="s">
        <v>65</v>
      </c>
      <c r="L14" t="s">
        <v>66</v>
      </c>
      <c r="M14" t="s">
        <v>67</v>
      </c>
      <c r="N14" t="s">
        <v>68</v>
      </c>
      <c r="X14" t="s">
        <v>70</v>
      </c>
      <c r="AD14">
        <v>1977</v>
      </c>
      <c r="AE14">
        <v>1</v>
      </c>
      <c r="AF14">
        <v>1</v>
      </c>
      <c r="AG14">
        <v>1977</v>
      </c>
      <c r="AH14">
        <v>1</v>
      </c>
      <c r="AI14">
        <v>1</v>
      </c>
      <c r="AL14">
        <v>9091</v>
      </c>
      <c r="AN14">
        <v>9091</v>
      </c>
      <c r="AR14">
        <v>23.706850996527098</v>
      </c>
    </row>
    <row r="15" spans="1:48" x14ac:dyDescent="0.15">
      <c r="A15" t="s">
        <v>100</v>
      </c>
      <c r="B15" t="s">
        <v>101</v>
      </c>
      <c r="C15" t="s">
        <v>102</v>
      </c>
      <c r="E15" t="s">
        <v>61</v>
      </c>
      <c r="F15" t="s">
        <v>62</v>
      </c>
      <c r="G15" t="s">
        <v>63</v>
      </c>
      <c r="H15" t="s">
        <v>74</v>
      </c>
      <c r="J15" t="s">
        <v>83</v>
      </c>
      <c r="K15" t="s">
        <v>90</v>
      </c>
      <c r="L15" t="s">
        <v>91</v>
      </c>
      <c r="M15" t="s">
        <v>67</v>
      </c>
      <c r="N15" t="s">
        <v>68</v>
      </c>
      <c r="X15" t="s">
        <v>70</v>
      </c>
      <c r="AD15">
        <v>1978</v>
      </c>
      <c r="AE15">
        <v>5</v>
      </c>
      <c r="AG15">
        <v>1978</v>
      </c>
      <c r="AH15">
        <v>5</v>
      </c>
      <c r="AJ15">
        <v>129</v>
      </c>
      <c r="AR15">
        <v>25.515915323470299</v>
      </c>
    </row>
    <row r="16" spans="1:48" x14ac:dyDescent="0.15">
      <c r="A16" t="s">
        <v>103</v>
      </c>
      <c r="B16" t="s">
        <v>101</v>
      </c>
      <c r="C16" t="s">
        <v>104</v>
      </c>
      <c r="E16" t="s">
        <v>61</v>
      </c>
      <c r="F16" t="s">
        <v>62</v>
      </c>
      <c r="G16" t="s">
        <v>63</v>
      </c>
      <c r="H16" t="s">
        <v>74</v>
      </c>
      <c r="J16" t="s">
        <v>83</v>
      </c>
      <c r="K16" t="s">
        <v>105</v>
      </c>
      <c r="L16" t="s">
        <v>106</v>
      </c>
      <c r="M16" t="s">
        <v>86</v>
      </c>
      <c r="N16" t="s">
        <v>68</v>
      </c>
      <c r="X16" t="s">
        <v>70</v>
      </c>
      <c r="AD16">
        <v>1978</v>
      </c>
      <c r="AE16">
        <v>8</v>
      </c>
      <c r="AG16">
        <v>1978</v>
      </c>
      <c r="AH16">
        <v>8</v>
      </c>
      <c r="AJ16">
        <v>111</v>
      </c>
      <c r="AR16">
        <v>25.515915323470299</v>
      </c>
    </row>
    <row r="17" spans="1:44" x14ac:dyDescent="0.15">
      <c r="A17" t="s">
        <v>107</v>
      </c>
      <c r="B17" t="s">
        <v>101</v>
      </c>
      <c r="C17" t="s">
        <v>108</v>
      </c>
      <c r="E17" t="s">
        <v>61</v>
      </c>
      <c r="F17" t="s">
        <v>62</v>
      </c>
      <c r="G17" t="s">
        <v>63</v>
      </c>
      <c r="H17" t="s">
        <v>74</v>
      </c>
      <c r="J17" t="s">
        <v>83</v>
      </c>
      <c r="K17" t="s">
        <v>76</v>
      </c>
      <c r="L17" t="s">
        <v>77</v>
      </c>
      <c r="M17" t="s">
        <v>78</v>
      </c>
      <c r="N17" t="s">
        <v>68</v>
      </c>
      <c r="O17" t="s">
        <v>109</v>
      </c>
      <c r="X17" t="s">
        <v>70</v>
      </c>
      <c r="AD17">
        <v>1978</v>
      </c>
      <c r="AE17">
        <v>3</v>
      </c>
      <c r="AG17">
        <v>1978</v>
      </c>
      <c r="AH17">
        <v>3</v>
      </c>
      <c r="AJ17">
        <v>82</v>
      </c>
      <c r="AR17">
        <v>25.515915323470299</v>
      </c>
    </row>
    <row r="18" spans="1:44" x14ac:dyDescent="0.15">
      <c r="A18" t="s">
        <v>110</v>
      </c>
      <c r="B18" t="s">
        <v>101</v>
      </c>
      <c r="C18" t="s">
        <v>111</v>
      </c>
      <c r="E18" t="s">
        <v>61</v>
      </c>
      <c r="F18" t="s">
        <v>62</v>
      </c>
      <c r="G18" t="s">
        <v>63</v>
      </c>
      <c r="H18" t="s">
        <v>74</v>
      </c>
      <c r="J18" t="s">
        <v>83</v>
      </c>
      <c r="K18" t="s">
        <v>76</v>
      </c>
      <c r="L18" t="s">
        <v>77</v>
      </c>
      <c r="M18" t="s">
        <v>78</v>
      </c>
      <c r="N18" t="s">
        <v>68</v>
      </c>
      <c r="O18" t="s">
        <v>94</v>
      </c>
      <c r="X18" t="s">
        <v>70</v>
      </c>
      <c r="AD18">
        <v>1978</v>
      </c>
      <c r="AE18">
        <v>7</v>
      </c>
      <c r="AG18">
        <v>1978</v>
      </c>
      <c r="AH18">
        <v>7</v>
      </c>
      <c r="AJ18">
        <v>11</v>
      </c>
      <c r="AL18">
        <v>70</v>
      </c>
      <c r="AN18">
        <v>70</v>
      </c>
      <c r="AR18">
        <v>25.515915323470299</v>
      </c>
    </row>
    <row r="19" spans="1:44" x14ac:dyDescent="0.15">
      <c r="A19" t="s">
        <v>112</v>
      </c>
      <c r="B19" t="s">
        <v>101</v>
      </c>
      <c r="C19" t="s">
        <v>99</v>
      </c>
      <c r="E19" t="s">
        <v>61</v>
      </c>
      <c r="F19" t="s">
        <v>62</v>
      </c>
      <c r="G19" t="s">
        <v>63</v>
      </c>
      <c r="H19" t="s">
        <v>64</v>
      </c>
      <c r="J19" t="s">
        <v>113</v>
      </c>
      <c r="K19" t="s">
        <v>65</v>
      </c>
      <c r="L19" t="s">
        <v>66</v>
      </c>
      <c r="M19" t="s">
        <v>67</v>
      </c>
      <c r="N19" t="s">
        <v>68</v>
      </c>
      <c r="O19" t="s">
        <v>114</v>
      </c>
      <c r="X19" t="s">
        <v>70</v>
      </c>
      <c r="AD19">
        <v>1978</v>
      </c>
      <c r="AE19">
        <v>1</v>
      </c>
      <c r="AF19">
        <v>1</v>
      </c>
      <c r="AG19">
        <v>1978</v>
      </c>
      <c r="AH19">
        <v>1</v>
      </c>
      <c r="AI19">
        <v>1</v>
      </c>
      <c r="AJ19">
        <v>45</v>
      </c>
      <c r="AR19">
        <v>25.515915323470299</v>
      </c>
    </row>
    <row r="20" spans="1:44" x14ac:dyDescent="0.15">
      <c r="A20" t="s">
        <v>115</v>
      </c>
      <c r="B20" t="s">
        <v>101</v>
      </c>
      <c r="C20" t="s">
        <v>116</v>
      </c>
      <c r="E20" t="s">
        <v>61</v>
      </c>
      <c r="F20" t="s">
        <v>62</v>
      </c>
      <c r="G20" t="s">
        <v>63</v>
      </c>
      <c r="H20" t="s">
        <v>64</v>
      </c>
      <c r="K20" t="s">
        <v>65</v>
      </c>
      <c r="L20" t="s">
        <v>66</v>
      </c>
      <c r="M20" t="s">
        <v>67</v>
      </c>
      <c r="N20" t="s">
        <v>68</v>
      </c>
      <c r="O20" t="s">
        <v>117</v>
      </c>
      <c r="X20" t="s">
        <v>70</v>
      </c>
      <c r="AD20">
        <v>1978</v>
      </c>
      <c r="AE20">
        <v>6</v>
      </c>
      <c r="AG20">
        <v>1978</v>
      </c>
      <c r="AH20">
        <v>6</v>
      </c>
      <c r="AJ20">
        <v>48</v>
      </c>
      <c r="AL20">
        <v>1000</v>
      </c>
      <c r="AN20">
        <v>1000</v>
      </c>
      <c r="AR20">
        <v>25.515915323470299</v>
      </c>
    </row>
    <row r="21" spans="1:44" x14ac:dyDescent="0.15">
      <c r="A21" t="s">
        <v>118</v>
      </c>
      <c r="B21" t="s">
        <v>119</v>
      </c>
      <c r="C21" t="s">
        <v>60</v>
      </c>
      <c r="E21" t="s">
        <v>61</v>
      </c>
      <c r="F21" t="s">
        <v>62</v>
      </c>
      <c r="G21" t="s">
        <v>63</v>
      </c>
      <c r="H21" t="s">
        <v>74</v>
      </c>
      <c r="J21" t="s">
        <v>83</v>
      </c>
      <c r="K21" t="s">
        <v>120</v>
      </c>
      <c r="L21" t="s">
        <v>121</v>
      </c>
      <c r="M21" t="s">
        <v>78</v>
      </c>
      <c r="N21" t="s">
        <v>68</v>
      </c>
      <c r="X21" t="s">
        <v>70</v>
      </c>
      <c r="AD21">
        <v>1963</v>
      </c>
      <c r="AG21">
        <v>1963</v>
      </c>
      <c r="AR21">
        <v>11.9789161597039</v>
      </c>
    </row>
    <row r="22" spans="1:44" x14ac:dyDescent="0.15">
      <c r="A22" t="s">
        <v>122</v>
      </c>
      <c r="B22" t="s">
        <v>119</v>
      </c>
      <c r="C22" t="s">
        <v>123</v>
      </c>
      <c r="E22" t="s">
        <v>61</v>
      </c>
      <c r="F22" t="s">
        <v>62</v>
      </c>
      <c r="G22" t="s">
        <v>63</v>
      </c>
      <c r="H22" t="s">
        <v>64</v>
      </c>
      <c r="K22" t="s">
        <v>124</v>
      </c>
      <c r="L22" t="s">
        <v>125</v>
      </c>
      <c r="M22" t="s">
        <v>67</v>
      </c>
      <c r="N22" t="s">
        <v>68</v>
      </c>
      <c r="S22" t="s">
        <v>69</v>
      </c>
      <c r="X22" t="s">
        <v>70</v>
      </c>
      <c r="AD22">
        <v>1963</v>
      </c>
      <c r="AE22">
        <v>11</v>
      </c>
      <c r="AG22">
        <v>1963</v>
      </c>
      <c r="AH22">
        <v>11</v>
      </c>
      <c r="AJ22">
        <v>1000</v>
      </c>
      <c r="AL22">
        <v>5000</v>
      </c>
      <c r="AN22">
        <v>5000</v>
      </c>
      <c r="AR22">
        <v>11.9789161597039</v>
      </c>
    </row>
    <row r="23" spans="1:44" x14ac:dyDescent="0.15">
      <c r="A23" t="s">
        <v>126</v>
      </c>
      <c r="B23" t="s">
        <v>127</v>
      </c>
      <c r="C23" t="s">
        <v>128</v>
      </c>
      <c r="E23" t="s">
        <v>61</v>
      </c>
      <c r="F23" t="s">
        <v>62</v>
      </c>
      <c r="G23" t="s">
        <v>63</v>
      </c>
      <c r="H23" t="s">
        <v>64</v>
      </c>
      <c r="K23" t="s">
        <v>129</v>
      </c>
      <c r="L23" t="s">
        <v>130</v>
      </c>
      <c r="M23" t="s">
        <v>86</v>
      </c>
      <c r="N23" t="s">
        <v>68</v>
      </c>
      <c r="O23" t="s">
        <v>131</v>
      </c>
      <c r="S23" t="s">
        <v>69</v>
      </c>
      <c r="X23" t="s">
        <v>70</v>
      </c>
      <c r="AD23">
        <v>1964</v>
      </c>
      <c r="AE23">
        <v>2</v>
      </c>
      <c r="AG23">
        <v>1964</v>
      </c>
      <c r="AH23">
        <v>2</v>
      </c>
      <c r="AJ23">
        <v>19</v>
      </c>
      <c r="AL23">
        <v>2500</v>
      </c>
      <c r="AN23">
        <v>2500</v>
      </c>
      <c r="AR23">
        <v>12.132117488035901</v>
      </c>
    </row>
    <row r="24" spans="1:44" x14ac:dyDescent="0.15">
      <c r="A24" t="s">
        <v>132</v>
      </c>
      <c r="B24" t="s">
        <v>133</v>
      </c>
      <c r="C24" t="s">
        <v>134</v>
      </c>
      <c r="E24" t="s">
        <v>61</v>
      </c>
      <c r="F24" t="s">
        <v>62</v>
      </c>
      <c r="G24" t="s">
        <v>63</v>
      </c>
      <c r="H24" t="s">
        <v>74</v>
      </c>
      <c r="J24" t="s">
        <v>83</v>
      </c>
      <c r="K24" t="s">
        <v>135</v>
      </c>
      <c r="L24" t="s">
        <v>136</v>
      </c>
      <c r="M24" t="s">
        <v>67</v>
      </c>
      <c r="N24" t="s">
        <v>68</v>
      </c>
      <c r="O24" t="s">
        <v>137</v>
      </c>
      <c r="S24" t="s">
        <v>69</v>
      </c>
      <c r="X24" t="s">
        <v>70</v>
      </c>
      <c r="AD24">
        <v>1965</v>
      </c>
      <c r="AE24">
        <v>7</v>
      </c>
      <c r="AG24">
        <v>1965</v>
      </c>
      <c r="AH24">
        <v>7</v>
      </c>
      <c r="AJ24">
        <v>288</v>
      </c>
      <c r="AL24">
        <v>2500</v>
      </c>
      <c r="AN24">
        <v>2500</v>
      </c>
      <c r="AR24">
        <v>12.324432668363899</v>
      </c>
    </row>
    <row r="25" spans="1:44" x14ac:dyDescent="0.15">
      <c r="A25" t="s">
        <v>138</v>
      </c>
      <c r="B25" t="s">
        <v>133</v>
      </c>
      <c r="C25" t="s">
        <v>139</v>
      </c>
      <c r="E25" t="s">
        <v>61</v>
      </c>
      <c r="F25" t="s">
        <v>62</v>
      </c>
      <c r="G25" t="s">
        <v>63</v>
      </c>
      <c r="H25" t="s">
        <v>64</v>
      </c>
      <c r="K25" t="s">
        <v>129</v>
      </c>
      <c r="L25" t="s">
        <v>130</v>
      </c>
      <c r="M25" t="s">
        <v>86</v>
      </c>
      <c r="N25" t="s">
        <v>68</v>
      </c>
      <c r="X25" t="s">
        <v>70</v>
      </c>
      <c r="AD25">
        <v>1965</v>
      </c>
      <c r="AE25">
        <v>2</v>
      </c>
      <c r="AG25">
        <v>1965</v>
      </c>
      <c r="AH25">
        <v>2</v>
      </c>
      <c r="AJ25">
        <v>461</v>
      </c>
      <c r="AL25">
        <v>100000</v>
      </c>
      <c r="AN25">
        <v>100000</v>
      </c>
      <c r="AR25">
        <v>12.324432668363899</v>
      </c>
    </row>
    <row r="26" spans="1:44" x14ac:dyDescent="0.15">
      <c r="A26" t="s">
        <v>140</v>
      </c>
      <c r="B26" t="s">
        <v>59</v>
      </c>
      <c r="C26" t="s">
        <v>141</v>
      </c>
      <c r="E26" t="s">
        <v>61</v>
      </c>
      <c r="F26" t="s">
        <v>62</v>
      </c>
      <c r="G26" t="s">
        <v>63</v>
      </c>
      <c r="H26" t="s">
        <v>142</v>
      </c>
      <c r="K26" t="s">
        <v>143</v>
      </c>
      <c r="L26" t="s">
        <v>144</v>
      </c>
      <c r="M26" t="s">
        <v>67</v>
      </c>
      <c r="N26" t="s">
        <v>68</v>
      </c>
      <c r="O26" t="s">
        <v>145</v>
      </c>
      <c r="S26" t="s">
        <v>69</v>
      </c>
      <c r="X26" t="s">
        <v>70</v>
      </c>
      <c r="AD26">
        <v>1967</v>
      </c>
      <c r="AE26">
        <v>1</v>
      </c>
      <c r="AF26">
        <v>1</v>
      </c>
      <c r="AG26">
        <v>1967</v>
      </c>
      <c r="AH26">
        <v>1</v>
      </c>
      <c r="AI26">
        <v>1</v>
      </c>
      <c r="AJ26">
        <v>2</v>
      </c>
      <c r="AL26">
        <v>200000</v>
      </c>
      <c r="AN26">
        <v>200000</v>
      </c>
      <c r="AR26">
        <v>13.048062107493999</v>
      </c>
    </row>
    <row r="27" spans="1:44" x14ac:dyDescent="0.15">
      <c r="A27" t="s">
        <v>146</v>
      </c>
      <c r="B27" t="s">
        <v>59</v>
      </c>
      <c r="C27" t="s">
        <v>102</v>
      </c>
      <c r="E27" t="s">
        <v>61</v>
      </c>
      <c r="F27" t="s">
        <v>62</v>
      </c>
      <c r="G27" t="s">
        <v>63</v>
      </c>
      <c r="H27" t="s">
        <v>74</v>
      </c>
      <c r="J27" t="s">
        <v>75</v>
      </c>
      <c r="K27" t="s">
        <v>124</v>
      </c>
      <c r="L27" t="s">
        <v>125</v>
      </c>
      <c r="M27" t="s">
        <v>67</v>
      </c>
      <c r="N27" t="s">
        <v>68</v>
      </c>
      <c r="O27" t="s">
        <v>147</v>
      </c>
      <c r="S27" t="s">
        <v>69</v>
      </c>
      <c r="X27" t="s">
        <v>70</v>
      </c>
      <c r="AD27">
        <v>1967</v>
      </c>
      <c r="AE27">
        <v>9</v>
      </c>
      <c r="AF27">
        <v>24</v>
      </c>
      <c r="AG27">
        <v>1967</v>
      </c>
      <c r="AH27">
        <v>9</v>
      </c>
      <c r="AI27">
        <v>24</v>
      </c>
      <c r="AJ27">
        <v>17</v>
      </c>
      <c r="AL27">
        <v>24</v>
      </c>
      <c r="AN27">
        <v>24</v>
      </c>
      <c r="AR27">
        <v>13.048062107493999</v>
      </c>
    </row>
    <row r="28" spans="1:44" x14ac:dyDescent="0.15">
      <c r="A28" t="s">
        <v>148</v>
      </c>
      <c r="B28" t="s">
        <v>72</v>
      </c>
      <c r="C28" t="s">
        <v>149</v>
      </c>
      <c r="E28" t="s">
        <v>61</v>
      </c>
      <c r="F28" t="s">
        <v>62</v>
      </c>
      <c r="G28" t="s">
        <v>63</v>
      </c>
      <c r="H28" t="s">
        <v>74</v>
      </c>
      <c r="J28" t="s">
        <v>83</v>
      </c>
      <c r="K28" t="s">
        <v>150</v>
      </c>
      <c r="L28" t="s">
        <v>151</v>
      </c>
      <c r="M28" t="s">
        <v>78</v>
      </c>
      <c r="N28" t="s">
        <v>68</v>
      </c>
      <c r="O28" t="s">
        <v>152</v>
      </c>
      <c r="S28" t="s">
        <v>69</v>
      </c>
      <c r="X28" t="s">
        <v>70</v>
      </c>
      <c r="AD28">
        <v>1968</v>
      </c>
      <c r="AE28">
        <v>5</v>
      </c>
      <c r="AG28">
        <v>1968</v>
      </c>
      <c r="AH28">
        <v>5</v>
      </c>
      <c r="AJ28">
        <v>2</v>
      </c>
      <c r="AL28">
        <v>5</v>
      </c>
      <c r="AN28">
        <v>5</v>
      </c>
      <c r="AR28">
        <v>13.6054460870388</v>
      </c>
    </row>
    <row r="29" spans="1:44" x14ac:dyDescent="0.15">
      <c r="A29" t="s">
        <v>153</v>
      </c>
      <c r="B29" t="s">
        <v>72</v>
      </c>
      <c r="C29" t="s">
        <v>154</v>
      </c>
      <c r="E29" t="s">
        <v>61</v>
      </c>
      <c r="F29" t="s">
        <v>62</v>
      </c>
      <c r="G29" t="s">
        <v>63</v>
      </c>
      <c r="H29" t="s">
        <v>74</v>
      </c>
      <c r="J29" t="s">
        <v>83</v>
      </c>
      <c r="K29" t="s">
        <v>155</v>
      </c>
      <c r="L29" t="s">
        <v>156</v>
      </c>
      <c r="M29" t="s">
        <v>67</v>
      </c>
      <c r="N29" t="s">
        <v>68</v>
      </c>
      <c r="O29" t="s">
        <v>157</v>
      </c>
      <c r="S29" t="s">
        <v>69</v>
      </c>
      <c r="X29" t="s">
        <v>70</v>
      </c>
      <c r="AD29">
        <v>1968</v>
      </c>
      <c r="AE29">
        <v>4</v>
      </c>
      <c r="AG29">
        <v>1968</v>
      </c>
      <c r="AH29">
        <v>4</v>
      </c>
      <c r="AJ29">
        <v>37</v>
      </c>
      <c r="AL29">
        <v>1075</v>
      </c>
      <c r="AN29">
        <v>1075</v>
      </c>
      <c r="AR29">
        <v>13.6054460870388</v>
      </c>
    </row>
    <row r="30" spans="1:44" x14ac:dyDescent="0.15">
      <c r="A30" t="s">
        <v>158</v>
      </c>
      <c r="B30" t="s">
        <v>72</v>
      </c>
      <c r="C30" t="s">
        <v>134</v>
      </c>
      <c r="E30" t="s">
        <v>61</v>
      </c>
      <c r="F30" t="s">
        <v>62</v>
      </c>
      <c r="G30" t="s">
        <v>63</v>
      </c>
      <c r="H30" t="s">
        <v>64</v>
      </c>
      <c r="J30" t="s">
        <v>159</v>
      </c>
      <c r="K30" t="s">
        <v>129</v>
      </c>
      <c r="L30" t="s">
        <v>130</v>
      </c>
      <c r="M30" t="s">
        <v>86</v>
      </c>
      <c r="N30" t="s">
        <v>68</v>
      </c>
      <c r="O30" t="s">
        <v>160</v>
      </c>
      <c r="S30" t="s">
        <v>69</v>
      </c>
      <c r="X30" t="s">
        <v>70</v>
      </c>
      <c r="AD30">
        <v>1968</v>
      </c>
      <c r="AE30">
        <v>4</v>
      </c>
      <c r="AG30">
        <v>1968</v>
      </c>
      <c r="AH30">
        <v>4</v>
      </c>
      <c r="AJ30">
        <v>98</v>
      </c>
      <c r="AL30">
        <v>1975</v>
      </c>
      <c r="AN30">
        <v>1975</v>
      </c>
      <c r="AR30">
        <v>13.6054460870388</v>
      </c>
    </row>
    <row r="31" spans="1:44" x14ac:dyDescent="0.15">
      <c r="A31" t="s">
        <v>161</v>
      </c>
      <c r="B31" t="s">
        <v>162</v>
      </c>
      <c r="C31" t="s">
        <v>111</v>
      </c>
      <c r="E31" t="s">
        <v>61</v>
      </c>
      <c r="F31" t="s">
        <v>62</v>
      </c>
      <c r="G31" t="s">
        <v>63</v>
      </c>
      <c r="H31" t="s">
        <v>74</v>
      </c>
      <c r="J31" t="s">
        <v>83</v>
      </c>
      <c r="K31" t="s">
        <v>163</v>
      </c>
      <c r="L31" t="s">
        <v>164</v>
      </c>
      <c r="M31" t="s">
        <v>165</v>
      </c>
      <c r="N31" t="s">
        <v>68</v>
      </c>
      <c r="O31" t="s">
        <v>166</v>
      </c>
      <c r="S31" t="s">
        <v>69</v>
      </c>
      <c r="X31" t="s">
        <v>70</v>
      </c>
      <c r="AD31">
        <v>1969</v>
      </c>
      <c r="AE31">
        <v>9</v>
      </c>
      <c r="AG31">
        <v>1969</v>
      </c>
      <c r="AH31">
        <v>9</v>
      </c>
      <c r="AJ31">
        <v>137</v>
      </c>
      <c r="AL31">
        <v>1538</v>
      </c>
      <c r="AN31">
        <v>1538</v>
      </c>
      <c r="AR31">
        <v>14.3486278167258</v>
      </c>
    </row>
    <row r="32" spans="1:44" x14ac:dyDescent="0.15">
      <c r="A32" t="s">
        <v>167</v>
      </c>
      <c r="B32" t="s">
        <v>88</v>
      </c>
      <c r="C32" t="s">
        <v>168</v>
      </c>
      <c r="E32" t="s">
        <v>61</v>
      </c>
      <c r="F32" t="s">
        <v>62</v>
      </c>
      <c r="G32" t="s">
        <v>63</v>
      </c>
      <c r="H32" t="s">
        <v>74</v>
      </c>
      <c r="J32" t="s">
        <v>83</v>
      </c>
      <c r="K32" t="s">
        <v>169</v>
      </c>
      <c r="L32" t="s">
        <v>170</v>
      </c>
      <c r="M32" t="s">
        <v>165</v>
      </c>
      <c r="N32" t="s">
        <v>68</v>
      </c>
      <c r="O32" t="s">
        <v>171</v>
      </c>
      <c r="X32" t="s">
        <v>70</v>
      </c>
      <c r="AD32">
        <v>1977</v>
      </c>
      <c r="AE32">
        <v>6</v>
      </c>
      <c r="AG32">
        <v>1977</v>
      </c>
      <c r="AH32">
        <v>6</v>
      </c>
      <c r="AJ32">
        <v>1</v>
      </c>
      <c r="AL32">
        <v>74</v>
      </c>
      <c r="AN32">
        <v>74</v>
      </c>
      <c r="AR32">
        <v>23.706850996527098</v>
      </c>
    </row>
    <row r="33" spans="1:44" x14ac:dyDescent="0.15">
      <c r="A33" t="s">
        <v>172</v>
      </c>
      <c r="B33" t="s">
        <v>88</v>
      </c>
      <c r="C33" t="s">
        <v>173</v>
      </c>
      <c r="E33" t="s">
        <v>61</v>
      </c>
      <c r="F33" t="s">
        <v>62</v>
      </c>
      <c r="G33" t="s">
        <v>63</v>
      </c>
      <c r="H33" t="s">
        <v>74</v>
      </c>
      <c r="J33" t="s">
        <v>83</v>
      </c>
      <c r="K33" t="s">
        <v>174</v>
      </c>
      <c r="L33" t="s">
        <v>175</v>
      </c>
      <c r="M33" t="s">
        <v>176</v>
      </c>
      <c r="N33" t="s">
        <v>177</v>
      </c>
      <c r="X33" t="s">
        <v>70</v>
      </c>
      <c r="AD33">
        <v>1977</v>
      </c>
      <c r="AE33">
        <v>9</v>
      </c>
      <c r="AG33">
        <v>1977</v>
      </c>
      <c r="AH33">
        <v>9</v>
      </c>
      <c r="AJ33">
        <v>17</v>
      </c>
      <c r="AL33">
        <v>352</v>
      </c>
      <c r="AN33">
        <v>352</v>
      </c>
      <c r="AR33">
        <v>23.706850996527098</v>
      </c>
    </row>
    <row r="34" spans="1:44" x14ac:dyDescent="0.15">
      <c r="A34" t="s">
        <v>178</v>
      </c>
      <c r="B34" t="s">
        <v>88</v>
      </c>
      <c r="C34" t="s">
        <v>179</v>
      </c>
      <c r="E34" t="s">
        <v>61</v>
      </c>
      <c r="F34" t="s">
        <v>62</v>
      </c>
      <c r="G34" t="s">
        <v>63</v>
      </c>
      <c r="H34" t="s">
        <v>74</v>
      </c>
      <c r="J34" t="s">
        <v>83</v>
      </c>
      <c r="K34" t="s">
        <v>143</v>
      </c>
      <c r="L34" t="s">
        <v>144</v>
      </c>
      <c r="M34" t="s">
        <v>67</v>
      </c>
      <c r="N34" t="s">
        <v>68</v>
      </c>
      <c r="X34" t="s">
        <v>70</v>
      </c>
      <c r="AD34">
        <v>1977</v>
      </c>
      <c r="AE34">
        <v>1</v>
      </c>
      <c r="AF34">
        <v>1</v>
      </c>
      <c r="AG34">
        <v>1977</v>
      </c>
      <c r="AH34">
        <v>1</v>
      </c>
      <c r="AI34">
        <v>1</v>
      </c>
      <c r="AL34">
        <v>728</v>
      </c>
      <c r="AN34">
        <v>728</v>
      </c>
      <c r="AR34">
        <v>23.706850996527098</v>
      </c>
    </row>
    <row r="35" spans="1:44" x14ac:dyDescent="0.15">
      <c r="A35" t="s">
        <v>180</v>
      </c>
      <c r="B35" t="s">
        <v>88</v>
      </c>
      <c r="C35" t="s">
        <v>181</v>
      </c>
      <c r="E35" t="s">
        <v>61</v>
      </c>
      <c r="F35" t="s">
        <v>62</v>
      </c>
      <c r="G35" t="s">
        <v>63</v>
      </c>
      <c r="H35" t="s">
        <v>74</v>
      </c>
      <c r="J35" t="s">
        <v>182</v>
      </c>
      <c r="K35" t="s">
        <v>150</v>
      </c>
      <c r="L35" t="s">
        <v>151</v>
      </c>
      <c r="M35" t="s">
        <v>78</v>
      </c>
      <c r="N35" t="s">
        <v>68</v>
      </c>
      <c r="X35" t="s">
        <v>70</v>
      </c>
      <c r="AD35">
        <v>1977</v>
      </c>
      <c r="AE35">
        <v>5</v>
      </c>
      <c r="AG35">
        <v>1977</v>
      </c>
      <c r="AH35">
        <v>5</v>
      </c>
      <c r="AL35">
        <v>50</v>
      </c>
      <c r="AN35">
        <v>50</v>
      </c>
      <c r="AR35">
        <v>23.706850996527098</v>
      </c>
    </row>
    <row r="36" spans="1:44" x14ac:dyDescent="0.15">
      <c r="A36" t="s">
        <v>183</v>
      </c>
      <c r="B36" t="s">
        <v>88</v>
      </c>
      <c r="C36" t="s">
        <v>184</v>
      </c>
      <c r="E36" t="s">
        <v>61</v>
      </c>
      <c r="F36" t="s">
        <v>62</v>
      </c>
      <c r="G36" t="s">
        <v>63</v>
      </c>
      <c r="H36" t="s">
        <v>74</v>
      </c>
      <c r="J36" t="s">
        <v>83</v>
      </c>
      <c r="K36" t="s">
        <v>185</v>
      </c>
      <c r="L36" t="s">
        <v>186</v>
      </c>
      <c r="M36" t="s">
        <v>78</v>
      </c>
      <c r="N36" t="s">
        <v>68</v>
      </c>
      <c r="O36" t="s">
        <v>187</v>
      </c>
      <c r="X36" t="s">
        <v>70</v>
      </c>
      <c r="AD36">
        <v>1977</v>
      </c>
      <c r="AE36">
        <v>9</v>
      </c>
      <c r="AG36">
        <v>1977</v>
      </c>
      <c r="AH36">
        <v>9</v>
      </c>
      <c r="AJ36">
        <v>7</v>
      </c>
      <c r="AL36">
        <v>15</v>
      </c>
      <c r="AN36">
        <v>15</v>
      </c>
      <c r="AR36">
        <v>23.706850996527098</v>
      </c>
    </row>
    <row r="37" spans="1:44" x14ac:dyDescent="0.15">
      <c r="A37" t="s">
        <v>188</v>
      </c>
      <c r="B37" t="s">
        <v>88</v>
      </c>
      <c r="C37" t="s">
        <v>189</v>
      </c>
      <c r="E37" t="s">
        <v>61</v>
      </c>
      <c r="F37" t="s">
        <v>62</v>
      </c>
      <c r="G37" t="s">
        <v>63</v>
      </c>
      <c r="H37" t="s">
        <v>142</v>
      </c>
      <c r="K37" t="s">
        <v>185</v>
      </c>
      <c r="L37" t="s">
        <v>186</v>
      </c>
      <c r="M37" t="s">
        <v>78</v>
      </c>
      <c r="N37" t="s">
        <v>68</v>
      </c>
      <c r="O37" t="s">
        <v>190</v>
      </c>
      <c r="X37" t="s">
        <v>70</v>
      </c>
      <c r="AD37">
        <v>1977</v>
      </c>
      <c r="AE37">
        <v>3</v>
      </c>
      <c r="AF37">
        <v>11</v>
      </c>
      <c r="AG37">
        <v>1977</v>
      </c>
      <c r="AH37">
        <v>3</v>
      </c>
      <c r="AI37">
        <v>11</v>
      </c>
      <c r="AJ37">
        <v>50</v>
      </c>
      <c r="AL37">
        <v>666</v>
      </c>
      <c r="AN37">
        <v>666</v>
      </c>
      <c r="AR37">
        <v>23.706850996527098</v>
      </c>
    </row>
    <row r="38" spans="1:44" x14ac:dyDescent="0.15">
      <c r="A38" t="s">
        <v>191</v>
      </c>
      <c r="B38" t="s">
        <v>88</v>
      </c>
      <c r="C38" t="s">
        <v>192</v>
      </c>
      <c r="E38" t="s">
        <v>61</v>
      </c>
      <c r="F38" t="s">
        <v>62</v>
      </c>
      <c r="G38" t="s">
        <v>63</v>
      </c>
      <c r="H38" t="s">
        <v>64</v>
      </c>
      <c r="K38" t="s">
        <v>185</v>
      </c>
      <c r="L38" t="s">
        <v>186</v>
      </c>
      <c r="M38" t="s">
        <v>78</v>
      </c>
      <c r="N38" t="s">
        <v>68</v>
      </c>
      <c r="O38" t="s">
        <v>193</v>
      </c>
      <c r="X38" t="s">
        <v>70</v>
      </c>
      <c r="AD38">
        <v>1977</v>
      </c>
      <c r="AE38">
        <v>3</v>
      </c>
      <c r="AF38">
        <v>23</v>
      </c>
      <c r="AG38">
        <v>1977</v>
      </c>
      <c r="AH38">
        <v>3</v>
      </c>
      <c r="AI38">
        <v>23</v>
      </c>
      <c r="AJ38">
        <v>18</v>
      </c>
      <c r="AR38">
        <v>23.706850996527098</v>
      </c>
    </row>
    <row r="39" spans="1:44" x14ac:dyDescent="0.15">
      <c r="A39" t="s">
        <v>194</v>
      </c>
      <c r="B39" t="s">
        <v>88</v>
      </c>
      <c r="C39" t="s">
        <v>195</v>
      </c>
      <c r="E39" t="s">
        <v>61</v>
      </c>
      <c r="F39" t="s">
        <v>62</v>
      </c>
      <c r="G39" t="s">
        <v>63</v>
      </c>
      <c r="H39" t="s">
        <v>74</v>
      </c>
      <c r="J39" t="s">
        <v>83</v>
      </c>
      <c r="K39" t="s">
        <v>196</v>
      </c>
      <c r="L39" t="s">
        <v>197</v>
      </c>
      <c r="M39" t="s">
        <v>86</v>
      </c>
      <c r="N39" t="s">
        <v>68</v>
      </c>
      <c r="O39" t="s">
        <v>198</v>
      </c>
      <c r="S39" t="s">
        <v>69</v>
      </c>
      <c r="X39" t="s">
        <v>70</v>
      </c>
      <c r="AD39">
        <v>1977</v>
      </c>
      <c r="AE39">
        <v>7</v>
      </c>
      <c r="AG39">
        <v>1977</v>
      </c>
      <c r="AH39">
        <v>7</v>
      </c>
      <c r="AJ39">
        <v>88</v>
      </c>
      <c r="AL39">
        <v>2865</v>
      </c>
      <c r="AN39">
        <v>2865</v>
      </c>
      <c r="AR39">
        <v>23.706850996527098</v>
      </c>
    </row>
    <row r="40" spans="1:44" x14ac:dyDescent="0.15">
      <c r="A40" t="s">
        <v>199</v>
      </c>
      <c r="B40" t="s">
        <v>88</v>
      </c>
      <c r="C40" t="s">
        <v>200</v>
      </c>
      <c r="E40" t="s">
        <v>61</v>
      </c>
      <c r="F40" t="s">
        <v>62</v>
      </c>
      <c r="G40" t="s">
        <v>63</v>
      </c>
      <c r="H40" t="s">
        <v>142</v>
      </c>
      <c r="K40" t="s">
        <v>196</v>
      </c>
      <c r="L40" t="s">
        <v>197</v>
      </c>
      <c r="M40" t="s">
        <v>86</v>
      </c>
      <c r="N40" t="s">
        <v>68</v>
      </c>
      <c r="O40" t="s">
        <v>201</v>
      </c>
      <c r="X40" t="s">
        <v>70</v>
      </c>
      <c r="AD40">
        <v>1977</v>
      </c>
      <c r="AE40">
        <v>8</v>
      </c>
      <c r="AG40">
        <v>1977</v>
      </c>
      <c r="AH40">
        <v>8</v>
      </c>
      <c r="AL40">
        <v>1300</v>
      </c>
      <c r="AN40">
        <v>1300</v>
      </c>
      <c r="AR40">
        <v>23.706850996527098</v>
      </c>
    </row>
    <row r="41" spans="1:44" x14ac:dyDescent="0.15">
      <c r="A41" t="s">
        <v>202</v>
      </c>
      <c r="B41" t="s">
        <v>88</v>
      </c>
      <c r="C41" t="s">
        <v>203</v>
      </c>
      <c r="E41" t="s">
        <v>61</v>
      </c>
      <c r="F41" t="s">
        <v>62</v>
      </c>
      <c r="G41" t="s">
        <v>63</v>
      </c>
      <c r="H41" t="s">
        <v>74</v>
      </c>
      <c r="J41" t="s">
        <v>83</v>
      </c>
      <c r="K41" t="s">
        <v>204</v>
      </c>
      <c r="L41" t="s">
        <v>205</v>
      </c>
      <c r="M41" t="s">
        <v>78</v>
      </c>
      <c r="N41" t="s">
        <v>68</v>
      </c>
      <c r="X41" t="s">
        <v>70</v>
      </c>
      <c r="AD41">
        <v>1977</v>
      </c>
      <c r="AE41">
        <v>10</v>
      </c>
      <c r="AG41">
        <v>1977</v>
      </c>
      <c r="AH41">
        <v>10</v>
      </c>
      <c r="AJ41">
        <v>100</v>
      </c>
      <c r="AL41">
        <v>2800</v>
      </c>
      <c r="AN41">
        <v>2800</v>
      </c>
      <c r="AR41">
        <v>23.706850996527098</v>
      </c>
    </row>
    <row r="42" spans="1:44" x14ac:dyDescent="0.15">
      <c r="A42" t="s">
        <v>206</v>
      </c>
      <c r="B42" t="s">
        <v>88</v>
      </c>
      <c r="C42" t="s">
        <v>207</v>
      </c>
      <c r="E42" t="s">
        <v>61</v>
      </c>
      <c r="F42" t="s">
        <v>62</v>
      </c>
      <c r="G42" t="s">
        <v>63</v>
      </c>
      <c r="H42" t="s">
        <v>142</v>
      </c>
      <c r="K42" t="s">
        <v>129</v>
      </c>
      <c r="L42" t="s">
        <v>130</v>
      </c>
      <c r="M42" t="s">
        <v>86</v>
      </c>
      <c r="N42" t="s">
        <v>68</v>
      </c>
      <c r="X42" t="s">
        <v>70</v>
      </c>
      <c r="AD42">
        <v>1977</v>
      </c>
      <c r="AE42">
        <v>8</v>
      </c>
      <c r="AG42">
        <v>1977</v>
      </c>
      <c r="AH42">
        <v>8</v>
      </c>
      <c r="AL42">
        <v>100000</v>
      </c>
      <c r="AN42">
        <v>100000</v>
      </c>
      <c r="AR42">
        <v>23.706850996527098</v>
      </c>
    </row>
    <row r="43" spans="1:44" x14ac:dyDescent="0.15">
      <c r="A43" t="s">
        <v>208</v>
      </c>
      <c r="B43" t="s">
        <v>101</v>
      </c>
      <c r="C43" t="s">
        <v>209</v>
      </c>
      <c r="E43" t="s">
        <v>61</v>
      </c>
      <c r="F43" t="s">
        <v>62</v>
      </c>
      <c r="G43" t="s">
        <v>63</v>
      </c>
      <c r="H43" t="s">
        <v>64</v>
      </c>
      <c r="J43" t="s">
        <v>210</v>
      </c>
      <c r="K43" t="s">
        <v>169</v>
      </c>
      <c r="L43" t="s">
        <v>170</v>
      </c>
      <c r="M43" t="s">
        <v>165</v>
      </c>
      <c r="N43" t="s">
        <v>68</v>
      </c>
      <c r="O43" t="s">
        <v>166</v>
      </c>
      <c r="X43" t="s">
        <v>70</v>
      </c>
      <c r="AD43">
        <v>1978</v>
      </c>
      <c r="AE43">
        <v>2</v>
      </c>
      <c r="AG43">
        <v>1978</v>
      </c>
      <c r="AH43">
        <v>2</v>
      </c>
      <c r="AL43">
        <v>2000000</v>
      </c>
      <c r="AN43">
        <v>2000000</v>
      </c>
      <c r="AR43">
        <v>25.515915323470299</v>
      </c>
    </row>
    <row r="44" spans="1:44" x14ac:dyDescent="0.15">
      <c r="A44" t="s">
        <v>211</v>
      </c>
      <c r="B44" t="s">
        <v>101</v>
      </c>
      <c r="C44" t="s">
        <v>154</v>
      </c>
      <c r="E44" t="s">
        <v>61</v>
      </c>
      <c r="F44" t="s">
        <v>62</v>
      </c>
      <c r="G44" t="s">
        <v>63</v>
      </c>
      <c r="H44" t="s">
        <v>74</v>
      </c>
      <c r="J44" t="s">
        <v>83</v>
      </c>
      <c r="K44" t="s">
        <v>212</v>
      </c>
      <c r="L44" t="s">
        <v>213</v>
      </c>
      <c r="M44" t="s">
        <v>67</v>
      </c>
      <c r="N44" t="s">
        <v>68</v>
      </c>
      <c r="O44" t="s">
        <v>198</v>
      </c>
      <c r="S44" t="s">
        <v>69</v>
      </c>
      <c r="X44" t="s">
        <v>70</v>
      </c>
      <c r="AD44">
        <v>1978</v>
      </c>
      <c r="AE44">
        <v>3</v>
      </c>
      <c r="AG44">
        <v>1978</v>
      </c>
      <c r="AH44">
        <v>3</v>
      </c>
      <c r="AJ44">
        <v>219</v>
      </c>
      <c r="AL44">
        <v>11258</v>
      </c>
      <c r="AN44">
        <v>11258</v>
      </c>
      <c r="AR44">
        <v>25.515915323470299</v>
      </c>
    </row>
    <row r="45" spans="1:44" x14ac:dyDescent="0.15">
      <c r="A45" t="s">
        <v>214</v>
      </c>
      <c r="B45" t="s">
        <v>101</v>
      </c>
      <c r="C45" t="s">
        <v>181</v>
      </c>
      <c r="E45" t="s">
        <v>61</v>
      </c>
      <c r="F45" t="s">
        <v>62</v>
      </c>
      <c r="G45" t="s">
        <v>63</v>
      </c>
      <c r="H45" t="s">
        <v>64</v>
      </c>
      <c r="K45" t="s">
        <v>185</v>
      </c>
      <c r="L45" t="s">
        <v>186</v>
      </c>
      <c r="M45" t="s">
        <v>78</v>
      </c>
      <c r="N45" t="s">
        <v>68</v>
      </c>
      <c r="O45" t="s">
        <v>215</v>
      </c>
      <c r="X45" t="s">
        <v>70</v>
      </c>
      <c r="AD45">
        <v>1978</v>
      </c>
      <c r="AE45">
        <v>5</v>
      </c>
      <c r="AG45">
        <v>1978</v>
      </c>
      <c r="AH45">
        <v>5</v>
      </c>
      <c r="AJ45">
        <v>17</v>
      </c>
      <c r="AR45">
        <v>25.515915323470299</v>
      </c>
    </row>
    <row r="46" spans="1:44" x14ac:dyDescent="0.15">
      <c r="A46" t="s">
        <v>216</v>
      </c>
      <c r="B46" t="s">
        <v>101</v>
      </c>
      <c r="C46" t="s">
        <v>217</v>
      </c>
      <c r="E46" t="s">
        <v>61</v>
      </c>
      <c r="F46" t="s">
        <v>62</v>
      </c>
      <c r="G46" t="s">
        <v>63</v>
      </c>
      <c r="H46" t="s">
        <v>142</v>
      </c>
      <c r="K46" t="s">
        <v>129</v>
      </c>
      <c r="L46" t="s">
        <v>130</v>
      </c>
      <c r="M46" t="s">
        <v>86</v>
      </c>
      <c r="N46" t="s">
        <v>68</v>
      </c>
      <c r="O46" t="s">
        <v>166</v>
      </c>
      <c r="X46" t="s">
        <v>70</v>
      </c>
      <c r="AD46">
        <v>1978</v>
      </c>
      <c r="AE46">
        <v>1</v>
      </c>
      <c r="AF46">
        <v>1</v>
      </c>
      <c r="AG46">
        <v>1978</v>
      </c>
      <c r="AH46">
        <v>1</v>
      </c>
      <c r="AI46">
        <v>1</v>
      </c>
      <c r="AR46">
        <v>25.515915323470299</v>
      </c>
    </row>
    <row r="47" spans="1:44" x14ac:dyDescent="0.15">
      <c r="A47" t="s">
        <v>218</v>
      </c>
      <c r="B47" t="s">
        <v>127</v>
      </c>
      <c r="C47" t="s">
        <v>60</v>
      </c>
      <c r="E47" t="s">
        <v>61</v>
      </c>
      <c r="F47" t="s">
        <v>62</v>
      </c>
      <c r="G47" t="s">
        <v>63</v>
      </c>
      <c r="H47" t="s">
        <v>74</v>
      </c>
      <c r="J47" t="s">
        <v>83</v>
      </c>
      <c r="K47" t="s">
        <v>219</v>
      </c>
      <c r="L47" t="s">
        <v>220</v>
      </c>
      <c r="M47" t="s">
        <v>78</v>
      </c>
      <c r="N47" t="s">
        <v>68</v>
      </c>
      <c r="O47" t="s">
        <v>221</v>
      </c>
      <c r="S47" t="s">
        <v>69</v>
      </c>
      <c r="X47" t="s">
        <v>70</v>
      </c>
      <c r="AD47">
        <v>1964</v>
      </c>
      <c r="AE47">
        <v>1</v>
      </c>
      <c r="AF47">
        <v>1</v>
      </c>
      <c r="AG47">
        <v>1964</v>
      </c>
      <c r="AH47">
        <v>1</v>
      </c>
      <c r="AI47">
        <v>1</v>
      </c>
      <c r="AJ47">
        <v>598</v>
      </c>
      <c r="AL47">
        <v>10848</v>
      </c>
      <c r="AN47">
        <v>10848</v>
      </c>
      <c r="AR47">
        <v>12.132117488035901</v>
      </c>
    </row>
    <row r="48" spans="1:44" x14ac:dyDescent="0.15">
      <c r="A48" t="s">
        <v>222</v>
      </c>
      <c r="B48" t="s">
        <v>223</v>
      </c>
      <c r="C48" t="s">
        <v>200</v>
      </c>
      <c r="E48" t="s">
        <v>61</v>
      </c>
      <c r="F48" t="s">
        <v>62</v>
      </c>
      <c r="G48" t="s">
        <v>63</v>
      </c>
      <c r="H48" t="s">
        <v>74</v>
      </c>
      <c r="J48" t="s">
        <v>83</v>
      </c>
      <c r="K48" t="s">
        <v>90</v>
      </c>
      <c r="L48" t="s">
        <v>91</v>
      </c>
      <c r="M48" t="s">
        <v>67</v>
      </c>
      <c r="N48" t="s">
        <v>68</v>
      </c>
      <c r="O48" t="s">
        <v>224</v>
      </c>
      <c r="X48" t="s">
        <v>70</v>
      </c>
      <c r="AD48">
        <v>1982</v>
      </c>
      <c r="AE48">
        <v>9</v>
      </c>
      <c r="AG48">
        <v>1982</v>
      </c>
      <c r="AH48">
        <v>9</v>
      </c>
      <c r="AJ48">
        <v>2696</v>
      </c>
      <c r="AL48">
        <v>173460</v>
      </c>
      <c r="AN48">
        <v>173460</v>
      </c>
      <c r="AR48">
        <v>37.745822076937202</v>
      </c>
    </row>
    <row r="49" spans="1:44" x14ac:dyDescent="0.15">
      <c r="A49" t="s">
        <v>225</v>
      </c>
      <c r="B49" t="s">
        <v>226</v>
      </c>
      <c r="C49" t="s">
        <v>227</v>
      </c>
      <c r="E49" t="s">
        <v>61</v>
      </c>
      <c r="F49" t="s">
        <v>62</v>
      </c>
      <c r="G49" t="s">
        <v>63</v>
      </c>
      <c r="H49" t="s">
        <v>74</v>
      </c>
      <c r="J49" t="s">
        <v>83</v>
      </c>
      <c r="K49" t="s">
        <v>90</v>
      </c>
      <c r="L49" t="s">
        <v>91</v>
      </c>
      <c r="M49" t="s">
        <v>67</v>
      </c>
      <c r="N49" t="s">
        <v>68</v>
      </c>
      <c r="X49" t="s">
        <v>70</v>
      </c>
      <c r="AD49">
        <v>1983</v>
      </c>
      <c r="AE49">
        <v>11</v>
      </c>
      <c r="AG49">
        <v>1983</v>
      </c>
      <c r="AH49">
        <v>11</v>
      </c>
      <c r="AJ49">
        <v>500</v>
      </c>
      <c r="AR49">
        <v>38.958379301457597</v>
      </c>
    </row>
    <row r="50" spans="1:44" x14ac:dyDescent="0.15">
      <c r="A50" t="s">
        <v>228</v>
      </c>
      <c r="B50" t="s">
        <v>229</v>
      </c>
      <c r="C50" t="s">
        <v>123</v>
      </c>
      <c r="E50" t="s">
        <v>61</v>
      </c>
      <c r="F50" t="s">
        <v>62</v>
      </c>
      <c r="G50" t="s">
        <v>63</v>
      </c>
      <c r="H50" t="s">
        <v>142</v>
      </c>
      <c r="J50" t="s">
        <v>230</v>
      </c>
      <c r="K50" t="s">
        <v>90</v>
      </c>
      <c r="L50" t="s">
        <v>91</v>
      </c>
      <c r="M50" t="s">
        <v>67</v>
      </c>
      <c r="N50" t="s">
        <v>68</v>
      </c>
      <c r="X50" t="s">
        <v>70</v>
      </c>
      <c r="AD50">
        <v>1984</v>
      </c>
      <c r="AE50">
        <v>4</v>
      </c>
      <c r="AG50">
        <v>1984</v>
      </c>
      <c r="AH50">
        <v>4</v>
      </c>
      <c r="AJ50">
        <v>950</v>
      </c>
      <c r="AR50">
        <v>40.6338038615079</v>
      </c>
    </row>
    <row r="51" spans="1:44" x14ac:dyDescent="0.15">
      <c r="A51" t="s">
        <v>231</v>
      </c>
      <c r="B51" t="s">
        <v>232</v>
      </c>
      <c r="C51" t="s">
        <v>108</v>
      </c>
      <c r="E51" t="s">
        <v>61</v>
      </c>
      <c r="F51" t="s">
        <v>62</v>
      </c>
      <c r="G51" t="s">
        <v>63</v>
      </c>
      <c r="K51" t="s">
        <v>90</v>
      </c>
      <c r="L51" t="s">
        <v>91</v>
      </c>
      <c r="M51" t="s">
        <v>67</v>
      </c>
      <c r="N51" t="s">
        <v>68</v>
      </c>
      <c r="X51" t="s">
        <v>70</v>
      </c>
      <c r="AD51">
        <v>1985</v>
      </c>
      <c r="AE51">
        <v>3</v>
      </c>
      <c r="AG51">
        <v>1985</v>
      </c>
      <c r="AH51">
        <v>3</v>
      </c>
      <c r="AJ51">
        <v>400</v>
      </c>
      <c r="AR51">
        <v>42.074526767818199</v>
      </c>
    </row>
    <row r="52" spans="1:44" x14ac:dyDescent="0.15">
      <c r="A52" t="s">
        <v>233</v>
      </c>
      <c r="B52" t="s">
        <v>232</v>
      </c>
      <c r="C52" t="s">
        <v>234</v>
      </c>
      <c r="E52" t="s">
        <v>61</v>
      </c>
      <c r="F52" t="s">
        <v>62</v>
      </c>
      <c r="G52" t="s">
        <v>63</v>
      </c>
      <c r="K52" t="s">
        <v>90</v>
      </c>
      <c r="L52" t="s">
        <v>91</v>
      </c>
      <c r="M52" t="s">
        <v>67</v>
      </c>
      <c r="N52" t="s">
        <v>68</v>
      </c>
      <c r="X52" t="s">
        <v>70</v>
      </c>
      <c r="AD52">
        <v>1985</v>
      </c>
      <c r="AE52">
        <v>11</v>
      </c>
      <c r="AG52">
        <v>1985</v>
      </c>
      <c r="AH52">
        <v>11</v>
      </c>
      <c r="AJ52">
        <v>500</v>
      </c>
      <c r="AR52">
        <v>42.074526767818199</v>
      </c>
    </row>
    <row r="53" spans="1:44" x14ac:dyDescent="0.15">
      <c r="A53" t="s">
        <v>235</v>
      </c>
      <c r="B53" t="s">
        <v>232</v>
      </c>
      <c r="C53" t="s">
        <v>154</v>
      </c>
      <c r="E53" t="s">
        <v>61</v>
      </c>
      <c r="F53" t="s">
        <v>62</v>
      </c>
      <c r="G53" t="s">
        <v>63</v>
      </c>
      <c r="H53" t="s">
        <v>74</v>
      </c>
      <c r="K53" t="s">
        <v>236</v>
      </c>
      <c r="L53" t="s">
        <v>237</v>
      </c>
      <c r="M53" t="s">
        <v>67</v>
      </c>
      <c r="N53" t="s">
        <v>68</v>
      </c>
      <c r="T53" t="s">
        <v>238</v>
      </c>
      <c r="U53" t="s">
        <v>238</v>
      </c>
      <c r="X53" t="s">
        <v>70</v>
      </c>
      <c r="AC53">
        <v>2</v>
      </c>
      <c r="AD53">
        <v>1985</v>
      </c>
      <c r="AE53">
        <v>9</v>
      </c>
      <c r="AG53">
        <v>1985</v>
      </c>
      <c r="AH53">
        <v>12</v>
      </c>
      <c r="AI53">
        <v>31</v>
      </c>
      <c r="AJ53">
        <v>41</v>
      </c>
      <c r="AL53">
        <f>247/AC53</f>
        <v>123.5</v>
      </c>
      <c r="AN53">
        <f>247/AC53</f>
        <v>123.5</v>
      </c>
      <c r="AR53">
        <v>42.074526767818199</v>
      </c>
    </row>
    <row r="54" spans="1:44" x14ac:dyDescent="0.15">
      <c r="A54" t="s">
        <v>235</v>
      </c>
      <c r="B54" t="s">
        <v>232</v>
      </c>
      <c r="C54" t="s">
        <v>154</v>
      </c>
      <c r="E54" t="s">
        <v>61</v>
      </c>
      <c r="F54" t="s">
        <v>62</v>
      </c>
      <c r="G54" t="s">
        <v>63</v>
      </c>
      <c r="H54" t="s">
        <v>74</v>
      </c>
      <c r="K54" t="s">
        <v>236</v>
      </c>
      <c r="L54" t="s">
        <v>237</v>
      </c>
      <c r="M54" t="s">
        <v>67</v>
      </c>
      <c r="N54" t="s">
        <v>68</v>
      </c>
      <c r="T54" t="s">
        <v>238</v>
      </c>
      <c r="U54" t="s">
        <v>238</v>
      </c>
      <c r="X54" t="s">
        <v>70</v>
      </c>
      <c r="AC54">
        <v>2</v>
      </c>
      <c r="AD54">
        <v>1986</v>
      </c>
      <c r="AE54">
        <v>1</v>
      </c>
      <c r="AF54">
        <v>1</v>
      </c>
      <c r="AG54">
        <v>1986</v>
      </c>
      <c r="AH54">
        <v>3</v>
      </c>
      <c r="AJ54">
        <v>41</v>
      </c>
      <c r="AL54">
        <f>247/AC54</f>
        <v>123.5</v>
      </c>
      <c r="AN54">
        <f>247/AC54</f>
        <v>123.5</v>
      </c>
      <c r="AR54">
        <v>42.074526767818199</v>
      </c>
    </row>
    <row r="55" spans="1:44" x14ac:dyDescent="0.15">
      <c r="A55" t="s">
        <v>240</v>
      </c>
      <c r="B55" t="s">
        <v>241</v>
      </c>
      <c r="C55" t="s">
        <v>242</v>
      </c>
      <c r="E55" t="s">
        <v>61</v>
      </c>
      <c r="F55" t="s">
        <v>62</v>
      </c>
      <c r="G55" t="s">
        <v>63</v>
      </c>
      <c r="K55" t="s">
        <v>90</v>
      </c>
      <c r="L55" t="s">
        <v>91</v>
      </c>
      <c r="M55" t="s">
        <v>67</v>
      </c>
      <c r="N55" t="s">
        <v>68</v>
      </c>
      <c r="O55" t="s">
        <v>243</v>
      </c>
      <c r="X55" t="s">
        <v>70</v>
      </c>
      <c r="AD55">
        <v>1987</v>
      </c>
      <c r="AE55">
        <v>11</v>
      </c>
      <c r="AG55">
        <v>1987</v>
      </c>
      <c r="AH55">
        <v>11</v>
      </c>
      <c r="AJ55">
        <v>100</v>
      </c>
      <c r="AL55">
        <v>1000</v>
      </c>
      <c r="AN55">
        <v>1000</v>
      </c>
      <c r="AR55">
        <v>44.444238424840002</v>
      </c>
    </row>
    <row r="56" spans="1:44" x14ac:dyDescent="0.15">
      <c r="A56" t="s">
        <v>244</v>
      </c>
      <c r="B56" t="s">
        <v>241</v>
      </c>
      <c r="C56" t="s">
        <v>245</v>
      </c>
      <c r="E56" t="s">
        <v>61</v>
      </c>
      <c r="F56" t="s">
        <v>62</v>
      </c>
      <c r="G56" t="s">
        <v>63</v>
      </c>
      <c r="K56" t="s">
        <v>90</v>
      </c>
      <c r="L56" t="s">
        <v>91</v>
      </c>
      <c r="M56" t="s">
        <v>67</v>
      </c>
      <c r="N56" t="s">
        <v>68</v>
      </c>
      <c r="O56" t="s">
        <v>246</v>
      </c>
      <c r="X56" t="s">
        <v>70</v>
      </c>
      <c r="AD56">
        <v>1987</v>
      </c>
      <c r="AE56">
        <v>12</v>
      </c>
      <c r="AG56">
        <v>1987</v>
      </c>
      <c r="AH56">
        <v>12</v>
      </c>
      <c r="AJ56">
        <v>100</v>
      </c>
      <c r="AL56">
        <v>200</v>
      </c>
      <c r="AN56">
        <v>200</v>
      </c>
      <c r="AR56">
        <v>44.444238424840002</v>
      </c>
    </row>
    <row r="57" spans="1:44" x14ac:dyDescent="0.15">
      <c r="A57" t="s">
        <v>247</v>
      </c>
      <c r="B57" t="s">
        <v>241</v>
      </c>
      <c r="C57" t="s">
        <v>248</v>
      </c>
      <c r="E57" t="s">
        <v>61</v>
      </c>
      <c r="F57" t="s">
        <v>62</v>
      </c>
      <c r="G57" t="s">
        <v>63</v>
      </c>
      <c r="K57" t="s">
        <v>90</v>
      </c>
      <c r="L57" t="s">
        <v>91</v>
      </c>
      <c r="M57" t="s">
        <v>67</v>
      </c>
      <c r="N57" t="s">
        <v>68</v>
      </c>
      <c r="O57" t="s">
        <v>249</v>
      </c>
      <c r="X57" t="s">
        <v>70</v>
      </c>
      <c r="AD57">
        <v>1987</v>
      </c>
      <c r="AE57">
        <v>9</v>
      </c>
      <c r="AF57">
        <v>27</v>
      </c>
      <c r="AG57">
        <v>1987</v>
      </c>
      <c r="AH57">
        <v>9</v>
      </c>
      <c r="AI57">
        <v>27</v>
      </c>
      <c r="AJ57">
        <v>550</v>
      </c>
      <c r="AL57">
        <v>600000</v>
      </c>
      <c r="AN57">
        <v>600000</v>
      </c>
      <c r="AR57">
        <v>44.444238424840002</v>
      </c>
    </row>
    <row r="58" spans="1:44" x14ac:dyDescent="0.15">
      <c r="A58" t="s">
        <v>250</v>
      </c>
      <c r="B58" t="s">
        <v>241</v>
      </c>
      <c r="C58" t="s">
        <v>251</v>
      </c>
      <c r="E58" t="s">
        <v>61</v>
      </c>
      <c r="F58" t="s">
        <v>62</v>
      </c>
      <c r="G58" t="s">
        <v>63</v>
      </c>
      <c r="H58" t="s">
        <v>64</v>
      </c>
      <c r="J58" t="s">
        <v>252</v>
      </c>
      <c r="K58" t="s">
        <v>253</v>
      </c>
      <c r="L58" t="s">
        <v>254</v>
      </c>
      <c r="M58" t="s">
        <v>165</v>
      </c>
      <c r="N58" t="s">
        <v>68</v>
      </c>
      <c r="O58" t="s">
        <v>255</v>
      </c>
      <c r="X58" t="s">
        <v>70</v>
      </c>
      <c r="AD58">
        <v>1987</v>
      </c>
      <c r="AE58">
        <v>4</v>
      </c>
      <c r="AG58">
        <v>1987</v>
      </c>
      <c r="AH58">
        <v>4</v>
      </c>
      <c r="AL58">
        <v>1000</v>
      </c>
      <c r="AN58">
        <v>1000</v>
      </c>
      <c r="AR58">
        <v>44.444238424840002</v>
      </c>
    </row>
    <row r="59" spans="1:44" x14ac:dyDescent="0.15">
      <c r="A59" t="s">
        <v>256</v>
      </c>
      <c r="B59" t="s">
        <v>257</v>
      </c>
      <c r="C59" t="s">
        <v>99</v>
      </c>
      <c r="E59" t="s">
        <v>61</v>
      </c>
      <c r="F59" t="s">
        <v>62</v>
      </c>
      <c r="G59" t="s">
        <v>63</v>
      </c>
      <c r="H59" t="s">
        <v>64</v>
      </c>
      <c r="K59" t="s">
        <v>253</v>
      </c>
      <c r="L59" t="s">
        <v>254</v>
      </c>
      <c r="M59" t="s">
        <v>165</v>
      </c>
      <c r="N59" t="s">
        <v>68</v>
      </c>
      <c r="O59" t="s">
        <v>258</v>
      </c>
      <c r="X59" t="s">
        <v>70</v>
      </c>
      <c r="AD59">
        <v>1988</v>
      </c>
      <c r="AE59">
        <v>1</v>
      </c>
      <c r="AF59">
        <v>1</v>
      </c>
      <c r="AG59">
        <v>1988</v>
      </c>
      <c r="AH59">
        <v>1</v>
      </c>
      <c r="AI59">
        <v>1</v>
      </c>
      <c r="AL59">
        <v>2000</v>
      </c>
      <c r="AN59">
        <v>2000</v>
      </c>
      <c r="AR59">
        <v>46.256556831434999</v>
      </c>
    </row>
    <row r="60" spans="1:44" x14ac:dyDescent="0.15">
      <c r="A60" t="s">
        <v>259</v>
      </c>
      <c r="B60" t="s">
        <v>101</v>
      </c>
      <c r="C60" t="s">
        <v>260</v>
      </c>
      <c r="E60" t="s">
        <v>61</v>
      </c>
      <c r="F60" t="s">
        <v>62</v>
      </c>
      <c r="G60" t="s">
        <v>63</v>
      </c>
      <c r="H60" t="s">
        <v>74</v>
      </c>
      <c r="J60" t="s">
        <v>83</v>
      </c>
      <c r="K60" t="s">
        <v>65</v>
      </c>
      <c r="L60" t="s">
        <v>66</v>
      </c>
      <c r="M60" t="s">
        <v>67</v>
      </c>
      <c r="N60" t="s">
        <v>68</v>
      </c>
      <c r="O60" t="s">
        <v>261</v>
      </c>
      <c r="X60" t="s">
        <v>70</v>
      </c>
      <c r="AD60">
        <v>1978</v>
      </c>
      <c r="AE60">
        <v>10</v>
      </c>
      <c r="AG60">
        <v>1978</v>
      </c>
      <c r="AH60">
        <v>10</v>
      </c>
      <c r="AJ60">
        <v>113</v>
      </c>
      <c r="AR60">
        <v>25.515915323470299</v>
      </c>
    </row>
    <row r="61" spans="1:44" x14ac:dyDescent="0.15">
      <c r="A61" t="s">
        <v>262</v>
      </c>
      <c r="B61" t="s">
        <v>101</v>
      </c>
      <c r="C61" t="s">
        <v>203</v>
      </c>
      <c r="E61" t="s">
        <v>61</v>
      </c>
      <c r="F61" t="s">
        <v>62</v>
      </c>
      <c r="G61" t="s">
        <v>63</v>
      </c>
      <c r="H61" t="s">
        <v>64</v>
      </c>
      <c r="J61" t="s">
        <v>113</v>
      </c>
      <c r="K61" t="s">
        <v>65</v>
      </c>
      <c r="L61" t="s">
        <v>66</v>
      </c>
      <c r="M61" t="s">
        <v>67</v>
      </c>
      <c r="N61" t="s">
        <v>68</v>
      </c>
      <c r="O61" t="s">
        <v>117</v>
      </c>
      <c r="X61" t="s">
        <v>70</v>
      </c>
      <c r="AD61">
        <v>1978</v>
      </c>
      <c r="AE61">
        <v>10</v>
      </c>
      <c r="AG61">
        <v>1978</v>
      </c>
      <c r="AH61">
        <v>10</v>
      </c>
      <c r="AJ61">
        <v>2000</v>
      </c>
      <c r="AR61">
        <v>25.515915323470299</v>
      </c>
    </row>
    <row r="62" spans="1:44" x14ac:dyDescent="0.15">
      <c r="A62" t="s">
        <v>263</v>
      </c>
      <c r="B62" t="s">
        <v>101</v>
      </c>
      <c r="C62" t="s">
        <v>264</v>
      </c>
      <c r="E62" t="s">
        <v>61</v>
      </c>
      <c r="F62" t="s">
        <v>62</v>
      </c>
      <c r="G62" t="s">
        <v>63</v>
      </c>
      <c r="H62" t="s">
        <v>74</v>
      </c>
      <c r="J62" t="s">
        <v>83</v>
      </c>
      <c r="K62" t="s">
        <v>135</v>
      </c>
      <c r="L62" t="s">
        <v>136</v>
      </c>
      <c r="M62" t="s">
        <v>67</v>
      </c>
      <c r="N62" t="s">
        <v>68</v>
      </c>
      <c r="O62" t="s">
        <v>265</v>
      </c>
      <c r="X62" t="s">
        <v>70</v>
      </c>
      <c r="AD62">
        <v>1978</v>
      </c>
      <c r="AE62">
        <v>9</v>
      </c>
      <c r="AG62">
        <v>1978</v>
      </c>
      <c r="AH62">
        <v>9</v>
      </c>
      <c r="AJ62">
        <v>8</v>
      </c>
      <c r="AR62">
        <v>25.515915323470299</v>
      </c>
    </row>
    <row r="63" spans="1:44" x14ac:dyDescent="0.15">
      <c r="A63" t="s">
        <v>266</v>
      </c>
      <c r="B63" t="s">
        <v>101</v>
      </c>
      <c r="C63" t="s">
        <v>267</v>
      </c>
      <c r="E63" t="s">
        <v>61</v>
      </c>
      <c r="F63" t="s">
        <v>62</v>
      </c>
      <c r="G63" t="s">
        <v>63</v>
      </c>
      <c r="H63" t="s">
        <v>74</v>
      </c>
      <c r="J63" t="s">
        <v>83</v>
      </c>
      <c r="K63" t="s">
        <v>268</v>
      </c>
      <c r="L63" t="s">
        <v>269</v>
      </c>
      <c r="M63" t="s">
        <v>86</v>
      </c>
      <c r="N63" t="s">
        <v>68</v>
      </c>
      <c r="X63" t="s">
        <v>70</v>
      </c>
      <c r="AD63">
        <v>1978</v>
      </c>
      <c r="AE63">
        <v>8</v>
      </c>
      <c r="AG63">
        <v>1978</v>
      </c>
      <c r="AH63">
        <v>8</v>
      </c>
      <c r="AJ63">
        <v>1</v>
      </c>
      <c r="AL63">
        <v>51</v>
      </c>
      <c r="AN63">
        <v>51</v>
      </c>
      <c r="AR63">
        <v>25.515915323470299</v>
      </c>
    </row>
    <row r="64" spans="1:44" x14ac:dyDescent="0.15">
      <c r="A64" t="s">
        <v>270</v>
      </c>
      <c r="B64" t="s">
        <v>271</v>
      </c>
      <c r="C64" t="s">
        <v>272</v>
      </c>
      <c r="E64" t="s">
        <v>61</v>
      </c>
      <c r="F64" t="s">
        <v>62</v>
      </c>
      <c r="G64" t="s">
        <v>63</v>
      </c>
      <c r="H64" t="s">
        <v>74</v>
      </c>
      <c r="J64" t="s">
        <v>83</v>
      </c>
      <c r="K64" t="s">
        <v>65</v>
      </c>
      <c r="L64" t="s">
        <v>66</v>
      </c>
      <c r="M64" t="s">
        <v>67</v>
      </c>
      <c r="N64" t="s">
        <v>68</v>
      </c>
      <c r="O64" t="s">
        <v>273</v>
      </c>
      <c r="X64" t="s">
        <v>70</v>
      </c>
      <c r="AD64">
        <v>1979</v>
      </c>
      <c r="AE64">
        <v>8</v>
      </c>
      <c r="AF64">
        <v>13</v>
      </c>
      <c r="AG64">
        <v>1979</v>
      </c>
      <c r="AH64">
        <v>8</v>
      </c>
      <c r="AI64">
        <v>13</v>
      </c>
      <c r="AJ64">
        <v>215</v>
      </c>
      <c r="AR64">
        <v>28.387598897135899</v>
      </c>
    </row>
    <row r="65" spans="1:44" x14ac:dyDescent="0.15">
      <c r="A65" t="s">
        <v>274</v>
      </c>
      <c r="B65" t="s">
        <v>275</v>
      </c>
      <c r="C65" t="s">
        <v>102</v>
      </c>
      <c r="E65" t="s">
        <v>61</v>
      </c>
      <c r="F65" t="s">
        <v>62</v>
      </c>
      <c r="G65" t="s">
        <v>63</v>
      </c>
      <c r="H65" t="s">
        <v>74</v>
      </c>
      <c r="J65" t="s">
        <v>83</v>
      </c>
      <c r="K65" t="s">
        <v>65</v>
      </c>
      <c r="L65" t="s">
        <v>66</v>
      </c>
      <c r="M65" t="s">
        <v>67</v>
      </c>
      <c r="N65" t="s">
        <v>68</v>
      </c>
      <c r="O65" t="s">
        <v>276</v>
      </c>
      <c r="X65" t="s">
        <v>70</v>
      </c>
      <c r="AD65">
        <v>1980</v>
      </c>
      <c r="AE65">
        <v>7</v>
      </c>
      <c r="AG65">
        <v>1980</v>
      </c>
      <c r="AH65">
        <v>7</v>
      </c>
      <c r="AJ65">
        <v>390</v>
      </c>
      <c r="AR65">
        <v>32.2338932328122</v>
      </c>
    </row>
    <row r="66" spans="1:44" x14ac:dyDescent="0.15">
      <c r="A66" t="s">
        <v>277</v>
      </c>
      <c r="B66" t="s">
        <v>275</v>
      </c>
      <c r="C66" t="s">
        <v>278</v>
      </c>
      <c r="E66" t="s">
        <v>61</v>
      </c>
      <c r="F66" t="s">
        <v>62</v>
      </c>
      <c r="G66" t="s">
        <v>63</v>
      </c>
      <c r="H66" t="s">
        <v>74</v>
      </c>
      <c r="J66" t="s">
        <v>83</v>
      </c>
      <c r="K66" t="s">
        <v>65</v>
      </c>
      <c r="L66" t="s">
        <v>66</v>
      </c>
      <c r="M66" t="s">
        <v>67</v>
      </c>
      <c r="N66" t="s">
        <v>68</v>
      </c>
      <c r="O66" t="s">
        <v>117</v>
      </c>
      <c r="X66" t="s">
        <v>70</v>
      </c>
      <c r="AD66">
        <v>1980</v>
      </c>
      <c r="AE66">
        <v>8</v>
      </c>
      <c r="AF66">
        <v>21</v>
      </c>
      <c r="AG66">
        <v>1980</v>
      </c>
      <c r="AH66">
        <v>8</v>
      </c>
      <c r="AI66">
        <v>21</v>
      </c>
      <c r="AJ66">
        <v>250</v>
      </c>
      <c r="AR66">
        <v>32.2338932328122</v>
      </c>
    </row>
    <row r="67" spans="1:44" x14ac:dyDescent="0.15">
      <c r="A67" t="s">
        <v>279</v>
      </c>
      <c r="B67" t="s">
        <v>275</v>
      </c>
      <c r="C67" t="s">
        <v>280</v>
      </c>
      <c r="E67" t="s">
        <v>61</v>
      </c>
      <c r="F67" t="s">
        <v>62</v>
      </c>
      <c r="G67" t="s">
        <v>63</v>
      </c>
      <c r="H67" t="s">
        <v>64</v>
      </c>
      <c r="J67" t="s">
        <v>113</v>
      </c>
      <c r="K67" t="s">
        <v>65</v>
      </c>
      <c r="L67" t="s">
        <v>66</v>
      </c>
      <c r="M67" t="s">
        <v>67</v>
      </c>
      <c r="N67" t="s">
        <v>68</v>
      </c>
      <c r="O67" t="s">
        <v>281</v>
      </c>
      <c r="X67" t="s">
        <v>70</v>
      </c>
      <c r="AD67">
        <v>1980</v>
      </c>
      <c r="AE67">
        <v>9</v>
      </c>
      <c r="AG67">
        <v>1980</v>
      </c>
      <c r="AH67">
        <v>9</v>
      </c>
      <c r="AJ67">
        <v>400</v>
      </c>
      <c r="AR67">
        <v>32.2338932328122</v>
      </c>
    </row>
    <row r="68" spans="1:44" x14ac:dyDescent="0.15">
      <c r="A68" t="s">
        <v>282</v>
      </c>
      <c r="B68" t="s">
        <v>283</v>
      </c>
      <c r="C68" t="s">
        <v>102</v>
      </c>
      <c r="E68" t="s">
        <v>61</v>
      </c>
      <c r="F68" t="s">
        <v>62</v>
      </c>
      <c r="G68" t="s">
        <v>63</v>
      </c>
      <c r="H68" t="s">
        <v>74</v>
      </c>
      <c r="J68" t="s">
        <v>83</v>
      </c>
      <c r="K68" t="s">
        <v>284</v>
      </c>
      <c r="L68" t="s">
        <v>285</v>
      </c>
      <c r="M68" t="s">
        <v>86</v>
      </c>
      <c r="N68" t="s">
        <v>68</v>
      </c>
      <c r="X68" t="s">
        <v>70</v>
      </c>
      <c r="AD68">
        <v>1981</v>
      </c>
      <c r="AE68">
        <v>7</v>
      </c>
      <c r="AG68">
        <v>1981</v>
      </c>
      <c r="AH68">
        <v>7</v>
      </c>
      <c r="AJ68">
        <v>4</v>
      </c>
      <c r="AL68">
        <v>715</v>
      </c>
      <c r="AN68">
        <v>715</v>
      </c>
      <c r="AR68">
        <v>35.565171520591598</v>
      </c>
    </row>
    <row r="69" spans="1:44" x14ac:dyDescent="0.15">
      <c r="A69" t="s">
        <v>286</v>
      </c>
      <c r="B69" t="s">
        <v>223</v>
      </c>
      <c r="C69" t="s">
        <v>287</v>
      </c>
      <c r="E69" t="s">
        <v>61</v>
      </c>
      <c r="F69" t="s">
        <v>62</v>
      </c>
      <c r="G69" t="s">
        <v>63</v>
      </c>
      <c r="H69" t="s">
        <v>74</v>
      </c>
      <c r="J69" t="s">
        <v>83</v>
      </c>
      <c r="K69" t="s">
        <v>76</v>
      </c>
      <c r="L69" t="s">
        <v>77</v>
      </c>
      <c r="M69" t="s">
        <v>78</v>
      </c>
      <c r="N69" t="s">
        <v>68</v>
      </c>
      <c r="O69" t="s">
        <v>288</v>
      </c>
      <c r="X69" t="s">
        <v>70</v>
      </c>
      <c r="AD69">
        <v>1982</v>
      </c>
      <c r="AE69">
        <v>10</v>
      </c>
      <c r="AG69">
        <v>1982</v>
      </c>
      <c r="AH69">
        <v>10</v>
      </c>
      <c r="AJ69">
        <v>39</v>
      </c>
      <c r="AL69">
        <v>200</v>
      </c>
      <c r="AN69">
        <v>200</v>
      </c>
      <c r="AR69">
        <v>37.745822076937202</v>
      </c>
    </row>
    <row r="70" spans="1:44" x14ac:dyDescent="0.15">
      <c r="A70" t="s">
        <v>289</v>
      </c>
      <c r="B70" t="s">
        <v>223</v>
      </c>
      <c r="C70" t="s">
        <v>89</v>
      </c>
      <c r="E70" t="s">
        <v>61</v>
      </c>
      <c r="F70" t="s">
        <v>62</v>
      </c>
      <c r="G70" t="s">
        <v>63</v>
      </c>
      <c r="H70" t="s">
        <v>64</v>
      </c>
      <c r="J70" t="s">
        <v>113</v>
      </c>
      <c r="K70" t="s">
        <v>65</v>
      </c>
      <c r="L70" t="s">
        <v>66</v>
      </c>
      <c r="M70" t="s">
        <v>67</v>
      </c>
      <c r="N70" t="s">
        <v>68</v>
      </c>
      <c r="O70" t="s">
        <v>261</v>
      </c>
      <c r="X70" t="s">
        <v>70</v>
      </c>
      <c r="AD70">
        <v>1982</v>
      </c>
      <c r="AE70">
        <v>10</v>
      </c>
      <c r="AG70">
        <v>1982</v>
      </c>
      <c r="AH70">
        <v>10</v>
      </c>
      <c r="AJ70">
        <v>118</v>
      </c>
      <c r="AR70">
        <v>37.745822076937202</v>
      </c>
    </row>
    <row r="71" spans="1:44" x14ac:dyDescent="0.15">
      <c r="A71" t="s">
        <v>290</v>
      </c>
      <c r="B71" t="s">
        <v>223</v>
      </c>
      <c r="C71" t="s">
        <v>291</v>
      </c>
      <c r="E71" t="s">
        <v>61</v>
      </c>
      <c r="F71" t="s">
        <v>62</v>
      </c>
      <c r="G71" t="s">
        <v>63</v>
      </c>
      <c r="H71" t="s">
        <v>74</v>
      </c>
      <c r="K71" t="s">
        <v>124</v>
      </c>
      <c r="L71" t="s">
        <v>125</v>
      </c>
      <c r="M71" t="s">
        <v>67</v>
      </c>
      <c r="N71" t="s">
        <v>68</v>
      </c>
      <c r="O71" t="s">
        <v>292</v>
      </c>
      <c r="T71" t="s">
        <v>238</v>
      </c>
      <c r="U71" t="s">
        <v>238</v>
      </c>
      <c r="X71" t="s">
        <v>70</v>
      </c>
      <c r="AC71">
        <v>3</v>
      </c>
      <c r="AD71">
        <v>1982</v>
      </c>
      <c r="AG71">
        <v>1982</v>
      </c>
      <c r="AH71">
        <v>12</v>
      </c>
      <c r="AI71">
        <v>31</v>
      </c>
      <c r="AL71">
        <f>1475/AC71</f>
        <v>491.66666666666669</v>
      </c>
      <c r="AN71">
        <f>1475/AC71</f>
        <v>491.66666666666669</v>
      </c>
      <c r="AR71">
        <v>37.745822076937202</v>
      </c>
    </row>
    <row r="72" spans="1:44" x14ac:dyDescent="0.15">
      <c r="A72" t="s">
        <v>290</v>
      </c>
      <c r="B72" t="s">
        <v>223</v>
      </c>
      <c r="C72" t="s">
        <v>291</v>
      </c>
      <c r="E72" t="s">
        <v>61</v>
      </c>
      <c r="F72" t="s">
        <v>62</v>
      </c>
      <c r="G72" t="s">
        <v>63</v>
      </c>
      <c r="H72" t="s">
        <v>74</v>
      </c>
      <c r="K72" t="s">
        <v>124</v>
      </c>
      <c r="L72" t="s">
        <v>125</v>
      </c>
      <c r="M72" t="s">
        <v>67</v>
      </c>
      <c r="N72" t="s">
        <v>68</v>
      </c>
      <c r="O72" t="s">
        <v>292</v>
      </c>
      <c r="T72" t="s">
        <v>238</v>
      </c>
      <c r="U72" t="s">
        <v>238</v>
      </c>
      <c r="X72" t="s">
        <v>70</v>
      </c>
      <c r="AC72">
        <v>3</v>
      </c>
      <c r="AD72">
        <v>1983</v>
      </c>
      <c r="AE72">
        <v>1</v>
      </c>
      <c r="AF72">
        <v>1</v>
      </c>
      <c r="AG72">
        <v>1983</v>
      </c>
      <c r="AH72">
        <v>12</v>
      </c>
      <c r="AI72">
        <v>31</v>
      </c>
      <c r="AL72">
        <f t="shared" ref="AL72:AL73" si="0">1475/AC72</f>
        <v>491.66666666666669</v>
      </c>
      <c r="AN72">
        <f t="shared" ref="AN72:AN73" si="1">1475/AC72</f>
        <v>491.66666666666669</v>
      </c>
      <c r="AR72">
        <v>37.745822076937202</v>
      </c>
    </row>
    <row r="73" spans="1:44" x14ac:dyDescent="0.15">
      <c r="A73" t="s">
        <v>290</v>
      </c>
      <c r="B73" t="s">
        <v>223</v>
      </c>
      <c r="C73" t="s">
        <v>291</v>
      </c>
      <c r="E73" t="s">
        <v>61</v>
      </c>
      <c r="F73" t="s">
        <v>62</v>
      </c>
      <c r="G73" t="s">
        <v>63</v>
      </c>
      <c r="H73" t="s">
        <v>74</v>
      </c>
      <c r="K73" t="s">
        <v>124</v>
      </c>
      <c r="L73" t="s">
        <v>125</v>
      </c>
      <c r="M73" t="s">
        <v>67</v>
      </c>
      <c r="N73" t="s">
        <v>68</v>
      </c>
      <c r="O73" t="s">
        <v>292</v>
      </c>
      <c r="T73" t="s">
        <v>238</v>
      </c>
      <c r="U73" t="s">
        <v>238</v>
      </c>
      <c r="X73" t="s">
        <v>70</v>
      </c>
      <c r="AC73">
        <v>3</v>
      </c>
      <c r="AD73">
        <v>1984</v>
      </c>
      <c r="AE73">
        <v>1</v>
      </c>
      <c r="AF73">
        <v>1</v>
      </c>
      <c r="AG73">
        <v>1984</v>
      </c>
      <c r="AL73">
        <f t="shared" si="0"/>
        <v>491.66666666666669</v>
      </c>
      <c r="AN73">
        <f t="shared" si="1"/>
        <v>491.66666666666669</v>
      </c>
      <c r="AR73">
        <v>37.745822076937202</v>
      </c>
    </row>
    <row r="74" spans="1:44" x14ac:dyDescent="0.15">
      <c r="A74" t="s">
        <v>293</v>
      </c>
      <c r="B74" t="s">
        <v>226</v>
      </c>
      <c r="C74" t="s">
        <v>294</v>
      </c>
      <c r="E74" t="s">
        <v>61</v>
      </c>
      <c r="F74" t="s">
        <v>62</v>
      </c>
      <c r="G74" t="s">
        <v>63</v>
      </c>
      <c r="K74" t="s">
        <v>295</v>
      </c>
      <c r="L74" t="s">
        <v>296</v>
      </c>
      <c r="M74" t="s">
        <v>86</v>
      </c>
      <c r="N74" t="s">
        <v>68</v>
      </c>
      <c r="S74" t="s">
        <v>69</v>
      </c>
      <c r="X74" t="s">
        <v>70</v>
      </c>
      <c r="AD74">
        <v>1983</v>
      </c>
      <c r="AE74">
        <v>3</v>
      </c>
      <c r="AG74">
        <v>1983</v>
      </c>
      <c r="AH74">
        <v>3</v>
      </c>
      <c r="AL74">
        <v>943</v>
      </c>
      <c r="AN74">
        <v>943</v>
      </c>
      <c r="AR74">
        <v>38.958379301457597</v>
      </c>
    </row>
    <row r="75" spans="1:44" x14ac:dyDescent="0.15">
      <c r="A75" t="s">
        <v>297</v>
      </c>
      <c r="B75" t="s">
        <v>229</v>
      </c>
      <c r="C75" t="s">
        <v>298</v>
      </c>
      <c r="E75" t="s">
        <v>61</v>
      </c>
      <c r="F75" t="s">
        <v>62</v>
      </c>
      <c r="G75" t="s">
        <v>63</v>
      </c>
      <c r="H75" t="s">
        <v>142</v>
      </c>
      <c r="K75" t="s">
        <v>76</v>
      </c>
      <c r="L75" t="s">
        <v>77</v>
      </c>
      <c r="M75" t="s">
        <v>78</v>
      </c>
      <c r="N75" t="s">
        <v>68</v>
      </c>
      <c r="O75" t="s">
        <v>299</v>
      </c>
      <c r="X75" t="s">
        <v>70</v>
      </c>
      <c r="AD75">
        <v>1984</v>
      </c>
      <c r="AE75">
        <v>12</v>
      </c>
      <c r="AG75">
        <v>1984</v>
      </c>
      <c r="AH75">
        <v>12</v>
      </c>
      <c r="AJ75">
        <v>105</v>
      </c>
      <c r="AL75">
        <v>4000</v>
      </c>
      <c r="AN75">
        <v>4000</v>
      </c>
      <c r="AR75">
        <v>40.6338038615079</v>
      </c>
    </row>
    <row r="76" spans="1:44" x14ac:dyDescent="0.15">
      <c r="A76" t="s">
        <v>300</v>
      </c>
      <c r="B76" t="s">
        <v>229</v>
      </c>
      <c r="C76" t="s">
        <v>301</v>
      </c>
      <c r="E76" t="s">
        <v>61</v>
      </c>
      <c r="F76" t="s">
        <v>62</v>
      </c>
      <c r="G76" t="s">
        <v>63</v>
      </c>
      <c r="H76" t="s">
        <v>74</v>
      </c>
      <c r="J76" t="s">
        <v>83</v>
      </c>
      <c r="K76" t="s">
        <v>65</v>
      </c>
      <c r="L76" t="s">
        <v>66</v>
      </c>
      <c r="M76" t="s">
        <v>67</v>
      </c>
      <c r="N76" t="s">
        <v>68</v>
      </c>
      <c r="O76" t="s">
        <v>302</v>
      </c>
      <c r="X76" t="s">
        <v>70</v>
      </c>
      <c r="AD76">
        <v>1984</v>
      </c>
      <c r="AE76">
        <v>6</v>
      </c>
      <c r="AG76">
        <v>1984</v>
      </c>
      <c r="AH76">
        <v>6</v>
      </c>
      <c r="AJ76">
        <v>60</v>
      </c>
      <c r="AR76">
        <v>40.6338038615079</v>
      </c>
    </row>
    <row r="77" spans="1:44" x14ac:dyDescent="0.15">
      <c r="A77" t="s">
        <v>303</v>
      </c>
      <c r="B77" t="s">
        <v>229</v>
      </c>
      <c r="C77" t="s">
        <v>278</v>
      </c>
      <c r="E77" t="s">
        <v>61</v>
      </c>
      <c r="F77" t="s">
        <v>62</v>
      </c>
      <c r="G77" t="s">
        <v>63</v>
      </c>
      <c r="H77" t="s">
        <v>142</v>
      </c>
      <c r="J77" t="s">
        <v>230</v>
      </c>
      <c r="K77" t="s">
        <v>65</v>
      </c>
      <c r="L77" t="s">
        <v>66</v>
      </c>
      <c r="M77" t="s">
        <v>67</v>
      </c>
      <c r="N77" t="s">
        <v>68</v>
      </c>
      <c r="O77" t="s">
        <v>304</v>
      </c>
      <c r="X77" t="s">
        <v>70</v>
      </c>
      <c r="AD77">
        <v>1984</v>
      </c>
      <c r="AE77">
        <v>5</v>
      </c>
      <c r="AG77">
        <v>1984</v>
      </c>
      <c r="AH77">
        <v>5</v>
      </c>
      <c r="AJ77">
        <v>3290</v>
      </c>
      <c r="AL77">
        <v>27000</v>
      </c>
      <c r="AN77">
        <v>27000</v>
      </c>
      <c r="AR77">
        <v>40.6338038615079</v>
      </c>
    </row>
    <row r="78" spans="1:44" x14ac:dyDescent="0.15">
      <c r="A78" t="s">
        <v>305</v>
      </c>
      <c r="B78" t="s">
        <v>229</v>
      </c>
      <c r="C78" t="s">
        <v>306</v>
      </c>
      <c r="E78" t="s">
        <v>61</v>
      </c>
      <c r="F78" t="s">
        <v>62</v>
      </c>
      <c r="G78" t="s">
        <v>63</v>
      </c>
      <c r="H78" t="s">
        <v>64</v>
      </c>
      <c r="K78" t="s">
        <v>65</v>
      </c>
      <c r="L78" t="s">
        <v>66</v>
      </c>
      <c r="M78" t="s">
        <v>67</v>
      </c>
      <c r="N78" t="s">
        <v>68</v>
      </c>
      <c r="O78" t="s">
        <v>307</v>
      </c>
      <c r="X78" t="s">
        <v>70</v>
      </c>
      <c r="AD78">
        <v>1984</v>
      </c>
      <c r="AE78">
        <v>5</v>
      </c>
      <c r="AG78">
        <v>1984</v>
      </c>
      <c r="AH78">
        <v>5</v>
      </c>
      <c r="AJ78">
        <v>1160</v>
      </c>
      <c r="AR78">
        <v>40.6338038615079</v>
      </c>
    </row>
    <row r="79" spans="1:44" x14ac:dyDescent="0.15">
      <c r="A79" t="s">
        <v>308</v>
      </c>
      <c r="B79" t="s">
        <v>232</v>
      </c>
      <c r="C79" t="s">
        <v>154</v>
      </c>
      <c r="E79" t="s">
        <v>61</v>
      </c>
      <c r="F79" t="s">
        <v>62</v>
      </c>
      <c r="G79" t="s">
        <v>63</v>
      </c>
      <c r="H79" t="s">
        <v>74</v>
      </c>
      <c r="K79" t="s">
        <v>65</v>
      </c>
      <c r="L79" t="s">
        <v>66</v>
      </c>
      <c r="M79" t="s">
        <v>67</v>
      </c>
      <c r="N79" t="s">
        <v>68</v>
      </c>
      <c r="O79" t="s">
        <v>309</v>
      </c>
      <c r="T79" t="s">
        <v>238</v>
      </c>
      <c r="U79" t="s">
        <v>238</v>
      </c>
      <c r="X79" t="s">
        <v>70</v>
      </c>
      <c r="AD79">
        <v>1985</v>
      </c>
      <c r="AE79">
        <v>3</v>
      </c>
      <c r="AG79">
        <v>1985</v>
      </c>
      <c r="AH79">
        <v>3</v>
      </c>
      <c r="AJ79">
        <v>799</v>
      </c>
      <c r="AL79">
        <v>6133</v>
      </c>
      <c r="AN79">
        <v>6133</v>
      </c>
      <c r="AR79">
        <v>42.074526767818199</v>
      </c>
    </row>
    <row r="80" spans="1:44" x14ac:dyDescent="0.15">
      <c r="A80" t="s">
        <v>310</v>
      </c>
      <c r="B80" t="s">
        <v>232</v>
      </c>
      <c r="C80" t="s">
        <v>311</v>
      </c>
      <c r="E80" t="s">
        <v>61</v>
      </c>
      <c r="F80" t="s">
        <v>62</v>
      </c>
      <c r="G80" t="s">
        <v>63</v>
      </c>
      <c r="H80" t="s">
        <v>64</v>
      </c>
      <c r="K80" t="s">
        <v>65</v>
      </c>
      <c r="L80" t="s">
        <v>66</v>
      </c>
      <c r="M80" t="s">
        <v>67</v>
      </c>
      <c r="N80" t="s">
        <v>68</v>
      </c>
      <c r="O80" t="s">
        <v>312</v>
      </c>
      <c r="X80" t="s">
        <v>70</v>
      </c>
      <c r="AD80">
        <v>1985</v>
      </c>
      <c r="AE80">
        <v>1</v>
      </c>
      <c r="AF80">
        <v>1</v>
      </c>
      <c r="AG80">
        <v>1985</v>
      </c>
      <c r="AH80">
        <v>1</v>
      </c>
      <c r="AI80">
        <v>1</v>
      </c>
      <c r="AJ80">
        <v>55</v>
      </c>
      <c r="AL80">
        <v>456</v>
      </c>
      <c r="AN80">
        <v>456</v>
      </c>
      <c r="AR80">
        <v>42.074526767818199</v>
      </c>
    </row>
    <row r="81" spans="1:44" x14ac:dyDescent="0.15">
      <c r="A81" t="s">
        <v>313</v>
      </c>
      <c r="B81" t="s">
        <v>232</v>
      </c>
      <c r="C81" t="s">
        <v>314</v>
      </c>
      <c r="E81" t="s">
        <v>61</v>
      </c>
      <c r="F81" t="s">
        <v>62</v>
      </c>
      <c r="G81" t="s">
        <v>63</v>
      </c>
      <c r="H81" t="s">
        <v>64</v>
      </c>
      <c r="J81" t="s">
        <v>315</v>
      </c>
      <c r="K81" t="s">
        <v>65</v>
      </c>
      <c r="L81" t="s">
        <v>66</v>
      </c>
      <c r="M81" t="s">
        <v>67</v>
      </c>
      <c r="N81" t="s">
        <v>68</v>
      </c>
      <c r="O81" t="s">
        <v>316</v>
      </c>
      <c r="X81" t="s">
        <v>70</v>
      </c>
      <c r="AD81">
        <v>1985</v>
      </c>
      <c r="AE81">
        <v>10</v>
      </c>
      <c r="AG81">
        <v>1985</v>
      </c>
      <c r="AH81">
        <v>10</v>
      </c>
      <c r="AJ81">
        <v>1000</v>
      </c>
      <c r="AR81">
        <v>42.074526767818199</v>
      </c>
    </row>
    <row r="82" spans="1:44" x14ac:dyDescent="0.15">
      <c r="A82" t="s">
        <v>317</v>
      </c>
      <c r="B82" t="s">
        <v>232</v>
      </c>
      <c r="C82" t="s">
        <v>318</v>
      </c>
      <c r="E82" t="s">
        <v>61</v>
      </c>
      <c r="F82" t="s">
        <v>62</v>
      </c>
      <c r="G82" t="s">
        <v>63</v>
      </c>
      <c r="K82" t="s">
        <v>319</v>
      </c>
      <c r="L82" t="s">
        <v>320</v>
      </c>
      <c r="M82" t="s">
        <v>78</v>
      </c>
      <c r="N82" t="s">
        <v>68</v>
      </c>
      <c r="S82" t="s">
        <v>69</v>
      </c>
      <c r="X82" t="s">
        <v>70</v>
      </c>
      <c r="AD82">
        <v>1985</v>
      </c>
      <c r="AG82">
        <v>1985</v>
      </c>
      <c r="AR82">
        <v>42.074526767818199</v>
      </c>
    </row>
    <row r="83" spans="1:44" x14ac:dyDescent="0.15">
      <c r="A83" t="s">
        <v>321</v>
      </c>
      <c r="B83" t="s">
        <v>239</v>
      </c>
      <c r="C83" t="s">
        <v>322</v>
      </c>
      <c r="E83" t="s">
        <v>61</v>
      </c>
      <c r="F83" t="s">
        <v>62</v>
      </c>
      <c r="G83" t="s">
        <v>63</v>
      </c>
      <c r="H83" t="s">
        <v>74</v>
      </c>
      <c r="J83" t="s">
        <v>83</v>
      </c>
      <c r="K83" t="s">
        <v>76</v>
      </c>
      <c r="L83" t="s">
        <v>77</v>
      </c>
      <c r="M83" t="s">
        <v>78</v>
      </c>
      <c r="N83" t="s">
        <v>68</v>
      </c>
      <c r="O83" t="s">
        <v>323</v>
      </c>
      <c r="X83" t="s">
        <v>70</v>
      </c>
      <c r="AD83">
        <v>1986</v>
      </c>
      <c r="AE83">
        <v>8</v>
      </c>
      <c r="AG83">
        <v>1986</v>
      </c>
      <c r="AH83">
        <v>8</v>
      </c>
      <c r="AJ83">
        <v>59</v>
      </c>
      <c r="AL83">
        <v>700</v>
      </c>
      <c r="AN83">
        <v>700</v>
      </c>
      <c r="AR83">
        <v>42.873129831288502</v>
      </c>
    </row>
    <row r="84" spans="1:44" x14ac:dyDescent="0.15">
      <c r="A84" t="s">
        <v>324</v>
      </c>
      <c r="B84" t="s">
        <v>239</v>
      </c>
      <c r="C84" t="s">
        <v>325</v>
      </c>
      <c r="E84" t="s">
        <v>61</v>
      </c>
      <c r="F84" t="s">
        <v>62</v>
      </c>
      <c r="G84" t="s">
        <v>63</v>
      </c>
      <c r="H84" t="s">
        <v>142</v>
      </c>
      <c r="K84" t="s">
        <v>76</v>
      </c>
      <c r="L84" t="s">
        <v>77</v>
      </c>
      <c r="M84" t="s">
        <v>78</v>
      </c>
      <c r="N84" t="s">
        <v>68</v>
      </c>
      <c r="O84" t="s">
        <v>326</v>
      </c>
      <c r="X84" t="s">
        <v>70</v>
      </c>
      <c r="AD84">
        <v>1986</v>
      </c>
      <c r="AE84">
        <v>1</v>
      </c>
      <c r="AF84">
        <v>1</v>
      </c>
      <c r="AG84">
        <v>1986</v>
      </c>
      <c r="AH84">
        <v>1</v>
      </c>
      <c r="AI84">
        <v>1</v>
      </c>
      <c r="AL84">
        <v>500000</v>
      </c>
      <c r="AN84">
        <v>500000</v>
      </c>
      <c r="AR84">
        <v>42.873129831288502</v>
      </c>
    </row>
    <row r="85" spans="1:44" x14ac:dyDescent="0.15">
      <c r="A85" t="s">
        <v>327</v>
      </c>
      <c r="B85" t="s">
        <v>239</v>
      </c>
      <c r="C85" t="s">
        <v>328</v>
      </c>
      <c r="E85" t="s">
        <v>61</v>
      </c>
      <c r="F85" t="s">
        <v>62</v>
      </c>
      <c r="G85" t="s">
        <v>63</v>
      </c>
      <c r="H85" t="s">
        <v>74</v>
      </c>
      <c r="K85" t="s">
        <v>65</v>
      </c>
      <c r="L85" t="s">
        <v>66</v>
      </c>
      <c r="M85" t="s">
        <v>67</v>
      </c>
      <c r="N85" t="s">
        <v>68</v>
      </c>
      <c r="O85" t="s">
        <v>329</v>
      </c>
      <c r="X85" t="s">
        <v>70</v>
      </c>
      <c r="AD85">
        <v>1986</v>
      </c>
      <c r="AE85">
        <v>1</v>
      </c>
      <c r="AF85">
        <v>1</v>
      </c>
      <c r="AG85">
        <v>1986</v>
      </c>
      <c r="AH85">
        <v>1</v>
      </c>
      <c r="AI85">
        <v>1</v>
      </c>
      <c r="AJ85">
        <v>55</v>
      </c>
      <c r="AL85">
        <v>600</v>
      </c>
      <c r="AN85">
        <v>600</v>
      </c>
      <c r="AR85">
        <v>42.873129831288502</v>
      </c>
    </row>
    <row r="86" spans="1:44" x14ac:dyDescent="0.15">
      <c r="A86" t="s">
        <v>330</v>
      </c>
      <c r="B86" t="s">
        <v>239</v>
      </c>
      <c r="C86" t="s">
        <v>331</v>
      </c>
      <c r="E86" t="s">
        <v>61</v>
      </c>
      <c r="F86" t="s">
        <v>62</v>
      </c>
      <c r="G86" t="s">
        <v>63</v>
      </c>
      <c r="H86" t="s">
        <v>64</v>
      </c>
      <c r="K86" t="s">
        <v>65</v>
      </c>
      <c r="L86" t="s">
        <v>66</v>
      </c>
      <c r="M86" t="s">
        <v>67</v>
      </c>
      <c r="N86" t="s">
        <v>68</v>
      </c>
      <c r="O86" t="s">
        <v>332</v>
      </c>
      <c r="X86" t="s">
        <v>70</v>
      </c>
      <c r="AD86">
        <v>1986</v>
      </c>
      <c r="AE86">
        <v>6</v>
      </c>
      <c r="AG86">
        <v>1986</v>
      </c>
      <c r="AH86">
        <v>6</v>
      </c>
      <c r="AJ86">
        <v>210</v>
      </c>
      <c r="AL86">
        <v>11000</v>
      </c>
      <c r="AN86">
        <v>11000</v>
      </c>
      <c r="AR86">
        <v>42.873129831288502</v>
      </c>
    </row>
    <row r="87" spans="1:44" x14ac:dyDescent="0.15">
      <c r="A87" t="s">
        <v>333</v>
      </c>
      <c r="B87" t="s">
        <v>241</v>
      </c>
      <c r="C87" t="s">
        <v>334</v>
      </c>
      <c r="E87" t="s">
        <v>61</v>
      </c>
      <c r="F87" t="s">
        <v>62</v>
      </c>
      <c r="G87" t="s">
        <v>63</v>
      </c>
      <c r="H87" t="s">
        <v>64</v>
      </c>
      <c r="K87" t="s">
        <v>65</v>
      </c>
      <c r="L87" t="s">
        <v>66</v>
      </c>
      <c r="M87" t="s">
        <v>67</v>
      </c>
      <c r="N87" t="s">
        <v>68</v>
      </c>
      <c r="O87" t="s">
        <v>335</v>
      </c>
      <c r="X87" t="s">
        <v>70</v>
      </c>
      <c r="AD87">
        <v>1987</v>
      </c>
      <c r="AE87">
        <v>1</v>
      </c>
      <c r="AF87">
        <v>19</v>
      </c>
      <c r="AG87">
        <v>1987</v>
      </c>
      <c r="AH87">
        <v>1</v>
      </c>
      <c r="AI87">
        <v>19</v>
      </c>
      <c r="AJ87">
        <v>90</v>
      </c>
      <c r="AR87">
        <v>44.444238424840002</v>
      </c>
    </row>
    <row r="88" spans="1:44" x14ac:dyDescent="0.15">
      <c r="A88" t="s">
        <v>336</v>
      </c>
      <c r="B88" t="s">
        <v>241</v>
      </c>
      <c r="C88" t="s">
        <v>181</v>
      </c>
      <c r="E88" t="s">
        <v>61</v>
      </c>
      <c r="F88" t="s">
        <v>62</v>
      </c>
      <c r="G88" t="s">
        <v>63</v>
      </c>
      <c r="H88" t="s">
        <v>64</v>
      </c>
      <c r="J88" t="s">
        <v>337</v>
      </c>
      <c r="K88" t="s">
        <v>319</v>
      </c>
      <c r="L88" t="s">
        <v>320</v>
      </c>
      <c r="M88" t="s">
        <v>78</v>
      </c>
      <c r="N88" t="s">
        <v>68</v>
      </c>
      <c r="O88" t="s">
        <v>338</v>
      </c>
      <c r="S88" t="s">
        <v>69</v>
      </c>
      <c r="X88" t="s">
        <v>70</v>
      </c>
      <c r="AD88">
        <v>1987</v>
      </c>
      <c r="AE88">
        <v>3</v>
      </c>
      <c r="AG88">
        <v>1987</v>
      </c>
      <c r="AH88">
        <v>3</v>
      </c>
      <c r="AJ88">
        <v>63</v>
      </c>
      <c r="AL88">
        <v>2000</v>
      </c>
      <c r="AN88">
        <v>2000</v>
      </c>
      <c r="AR88">
        <v>44.444238424840002</v>
      </c>
    </row>
    <row r="89" spans="1:44" x14ac:dyDescent="0.15">
      <c r="A89" t="s">
        <v>339</v>
      </c>
      <c r="B89" t="s">
        <v>241</v>
      </c>
      <c r="C89" t="s">
        <v>340</v>
      </c>
      <c r="E89" t="s">
        <v>61</v>
      </c>
      <c r="F89" t="s">
        <v>62</v>
      </c>
      <c r="G89" t="s">
        <v>63</v>
      </c>
      <c r="H89" t="s">
        <v>64</v>
      </c>
      <c r="J89" t="s">
        <v>315</v>
      </c>
      <c r="K89" t="s">
        <v>143</v>
      </c>
      <c r="L89" t="s">
        <v>144</v>
      </c>
      <c r="M89" t="s">
        <v>67</v>
      </c>
      <c r="N89" t="s">
        <v>68</v>
      </c>
      <c r="X89" t="s">
        <v>70</v>
      </c>
      <c r="AD89">
        <v>1987</v>
      </c>
      <c r="AE89">
        <v>11</v>
      </c>
      <c r="AG89">
        <v>1987</v>
      </c>
      <c r="AH89">
        <v>11</v>
      </c>
      <c r="AJ89">
        <v>53</v>
      </c>
      <c r="AR89">
        <v>44.444238424840002</v>
      </c>
    </row>
    <row r="90" spans="1:44" x14ac:dyDescent="0.15">
      <c r="A90" t="s">
        <v>341</v>
      </c>
      <c r="B90" t="s">
        <v>257</v>
      </c>
      <c r="C90" t="s">
        <v>342</v>
      </c>
      <c r="E90" t="s">
        <v>61</v>
      </c>
      <c r="F90" t="s">
        <v>62</v>
      </c>
      <c r="G90" t="s">
        <v>63</v>
      </c>
      <c r="H90" t="s">
        <v>74</v>
      </c>
      <c r="J90" t="s">
        <v>83</v>
      </c>
      <c r="K90" t="s">
        <v>65</v>
      </c>
      <c r="L90" t="s">
        <v>66</v>
      </c>
      <c r="M90" t="s">
        <v>67</v>
      </c>
      <c r="N90" t="s">
        <v>68</v>
      </c>
      <c r="O90" t="s">
        <v>343</v>
      </c>
      <c r="X90" t="s">
        <v>70</v>
      </c>
      <c r="AD90">
        <v>1988</v>
      </c>
      <c r="AE90">
        <v>6</v>
      </c>
      <c r="AG90">
        <v>1988</v>
      </c>
      <c r="AH90">
        <v>6</v>
      </c>
      <c r="AJ90">
        <v>466</v>
      </c>
      <c r="AR90">
        <v>46.256556831434999</v>
      </c>
    </row>
    <row r="91" spans="1:44" x14ac:dyDescent="0.15">
      <c r="A91" t="s">
        <v>344</v>
      </c>
      <c r="B91" t="s">
        <v>257</v>
      </c>
      <c r="C91" t="s">
        <v>345</v>
      </c>
      <c r="E91" t="s">
        <v>61</v>
      </c>
      <c r="F91" t="s">
        <v>62</v>
      </c>
      <c r="G91" t="s">
        <v>63</v>
      </c>
      <c r="H91" t="s">
        <v>74</v>
      </c>
      <c r="J91" t="s">
        <v>83</v>
      </c>
      <c r="K91" t="s">
        <v>65</v>
      </c>
      <c r="L91" t="s">
        <v>66</v>
      </c>
      <c r="M91" t="s">
        <v>67</v>
      </c>
      <c r="N91" t="s">
        <v>68</v>
      </c>
      <c r="O91" t="s">
        <v>346</v>
      </c>
      <c r="X91" t="s">
        <v>70</v>
      </c>
      <c r="AD91">
        <v>1988</v>
      </c>
      <c r="AE91">
        <v>7</v>
      </c>
      <c r="AG91">
        <v>1988</v>
      </c>
      <c r="AH91">
        <v>7</v>
      </c>
      <c r="AJ91">
        <v>445</v>
      </c>
      <c r="AR91">
        <v>46.256556831434999</v>
      </c>
    </row>
    <row r="92" spans="1:44" x14ac:dyDescent="0.15">
      <c r="A92" t="s">
        <v>347</v>
      </c>
      <c r="B92" t="s">
        <v>257</v>
      </c>
      <c r="C92" t="s">
        <v>348</v>
      </c>
      <c r="E92" t="s">
        <v>61</v>
      </c>
      <c r="F92" t="s">
        <v>62</v>
      </c>
      <c r="G92" t="s">
        <v>63</v>
      </c>
      <c r="H92" t="s">
        <v>64</v>
      </c>
      <c r="J92" t="s">
        <v>315</v>
      </c>
      <c r="K92" t="s">
        <v>65</v>
      </c>
      <c r="L92" t="s">
        <v>66</v>
      </c>
      <c r="M92" t="s">
        <v>67</v>
      </c>
      <c r="N92" t="s">
        <v>68</v>
      </c>
      <c r="O92" t="s">
        <v>349</v>
      </c>
      <c r="X92" t="s">
        <v>70</v>
      </c>
      <c r="AD92">
        <v>1988</v>
      </c>
      <c r="AE92">
        <v>11</v>
      </c>
      <c r="AG92">
        <v>1988</v>
      </c>
      <c r="AH92">
        <v>11</v>
      </c>
      <c r="AJ92">
        <v>3000</v>
      </c>
      <c r="AR92">
        <v>46.256556831434999</v>
      </c>
    </row>
    <row r="93" spans="1:44" x14ac:dyDescent="0.15">
      <c r="A93" t="s">
        <v>350</v>
      </c>
      <c r="B93" t="s">
        <v>241</v>
      </c>
      <c r="C93" t="s">
        <v>351</v>
      </c>
      <c r="E93" t="s">
        <v>61</v>
      </c>
      <c r="F93" t="s">
        <v>62</v>
      </c>
      <c r="G93" t="s">
        <v>63</v>
      </c>
      <c r="H93" t="s">
        <v>74</v>
      </c>
      <c r="J93" t="s">
        <v>83</v>
      </c>
      <c r="K93" t="s">
        <v>129</v>
      </c>
      <c r="L93" t="s">
        <v>130</v>
      </c>
      <c r="M93" t="s">
        <v>86</v>
      </c>
      <c r="N93" t="s">
        <v>68</v>
      </c>
      <c r="O93" t="s">
        <v>352</v>
      </c>
      <c r="X93" t="s">
        <v>70</v>
      </c>
      <c r="AD93">
        <v>1987</v>
      </c>
      <c r="AE93">
        <v>8</v>
      </c>
      <c r="AG93">
        <v>1987</v>
      </c>
      <c r="AH93">
        <v>8</v>
      </c>
      <c r="AJ93">
        <v>11</v>
      </c>
      <c r="AL93">
        <v>150</v>
      </c>
      <c r="AN93">
        <v>150</v>
      </c>
      <c r="AR93">
        <v>44.444238424840002</v>
      </c>
    </row>
    <row r="94" spans="1:44" x14ac:dyDescent="0.15">
      <c r="A94" t="s">
        <v>353</v>
      </c>
      <c r="B94" t="s">
        <v>354</v>
      </c>
      <c r="C94" t="s">
        <v>355</v>
      </c>
      <c r="E94" t="s">
        <v>61</v>
      </c>
      <c r="F94" t="s">
        <v>62</v>
      </c>
      <c r="G94" t="s">
        <v>63</v>
      </c>
      <c r="K94" t="s">
        <v>90</v>
      </c>
      <c r="L94" t="s">
        <v>91</v>
      </c>
      <c r="M94" t="s">
        <v>67</v>
      </c>
      <c r="N94" t="s">
        <v>68</v>
      </c>
      <c r="X94" t="s">
        <v>70</v>
      </c>
      <c r="AD94">
        <v>1989</v>
      </c>
      <c r="AE94">
        <v>8</v>
      </c>
      <c r="AF94">
        <v>11</v>
      </c>
      <c r="AG94">
        <v>1989</v>
      </c>
      <c r="AH94">
        <v>8</v>
      </c>
      <c r="AI94">
        <v>11</v>
      </c>
      <c r="AJ94">
        <v>20</v>
      </c>
      <c r="AR94">
        <v>48.489365371029997</v>
      </c>
    </row>
    <row r="95" spans="1:44" x14ac:dyDescent="0.15">
      <c r="A95" t="s">
        <v>356</v>
      </c>
      <c r="B95" t="s">
        <v>357</v>
      </c>
      <c r="C95" t="s">
        <v>358</v>
      </c>
      <c r="E95" t="s">
        <v>61</v>
      </c>
      <c r="F95" t="s">
        <v>62</v>
      </c>
      <c r="G95" t="s">
        <v>63</v>
      </c>
      <c r="H95" t="s">
        <v>64</v>
      </c>
      <c r="J95" t="s">
        <v>359</v>
      </c>
      <c r="K95" t="s">
        <v>360</v>
      </c>
      <c r="L95" t="s">
        <v>361</v>
      </c>
      <c r="M95" t="s">
        <v>362</v>
      </c>
      <c r="N95" t="s">
        <v>177</v>
      </c>
      <c r="X95" t="s">
        <v>70</v>
      </c>
      <c r="AD95">
        <v>1990</v>
      </c>
      <c r="AE95">
        <v>12</v>
      </c>
      <c r="AG95">
        <v>1990</v>
      </c>
      <c r="AH95">
        <v>12</v>
      </c>
      <c r="AJ95">
        <v>7</v>
      </c>
      <c r="AL95">
        <v>1200</v>
      </c>
      <c r="AN95">
        <v>1200</v>
      </c>
      <c r="AR95">
        <v>51.106795000398698</v>
      </c>
    </row>
    <row r="96" spans="1:44" x14ac:dyDescent="0.15">
      <c r="A96" t="s">
        <v>363</v>
      </c>
      <c r="B96" t="s">
        <v>364</v>
      </c>
      <c r="C96" t="s">
        <v>280</v>
      </c>
      <c r="E96" t="s">
        <v>61</v>
      </c>
      <c r="F96" t="s">
        <v>62</v>
      </c>
      <c r="G96" t="s">
        <v>63</v>
      </c>
      <c r="K96" t="s">
        <v>90</v>
      </c>
      <c r="L96" t="s">
        <v>91</v>
      </c>
      <c r="M96" t="s">
        <v>67</v>
      </c>
      <c r="N96" t="s">
        <v>68</v>
      </c>
      <c r="O96" t="s">
        <v>365</v>
      </c>
      <c r="X96" t="s">
        <v>70</v>
      </c>
      <c r="AD96">
        <v>1991</v>
      </c>
      <c r="AE96">
        <v>4</v>
      </c>
      <c r="AG96">
        <v>1991</v>
      </c>
      <c r="AH96">
        <v>4</v>
      </c>
      <c r="AJ96">
        <v>1000</v>
      </c>
      <c r="AL96">
        <v>1500000</v>
      </c>
      <c r="AN96">
        <v>1500000</v>
      </c>
      <c r="AR96">
        <v>53.271156616721299</v>
      </c>
    </row>
    <row r="97" spans="1:44" x14ac:dyDescent="0.15">
      <c r="A97" t="s">
        <v>366</v>
      </c>
      <c r="B97" t="s">
        <v>364</v>
      </c>
      <c r="C97" t="s">
        <v>367</v>
      </c>
      <c r="E97" t="s">
        <v>61</v>
      </c>
      <c r="F97" t="s">
        <v>62</v>
      </c>
      <c r="G97" t="s">
        <v>63</v>
      </c>
      <c r="K97" t="s">
        <v>90</v>
      </c>
      <c r="L97" t="s">
        <v>91</v>
      </c>
      <c r="M97" t="s">
        <v>67</v>
      </c>
      <c r="N97" t="s">
        <v>68</v>
      </c>
      <c r="O97" t="s">
        <v>368</v>
      </c>
      <c r="X97" t="s">
        <v>70</v>
      </c>
      <c r="AD97">
        <v>1991</v>
      </c>
      <c r="AE97">
        <v>9</v>
      </c>
      <c r="AG97">
        <v>1991</v>
      </c>
      <c r="AH97">
        <v>9</v>
      </c>
      <c r="AJ97">
        <v>1700</v>
      </c>
      <c r="AL97">
        <v>108000</v>
      </c>
      <c r="AN97">
        <v>108000</v>
      </c>
      <c r="AR97">
        <v>53.271156616721299</v>
      </c>
    </row>
    <row r="98" spans="1:44" x14ac:dyDescent="0.15">
      <c r="A98" t="s">
        <v>369</v>
      </c>
      <c r="B98" t="s">
        <v>364</v>
      </c>
      <c r="C98" t="s">
        <v>370</v>
      </c>
      <c r="E98" t="s">
        <v>61</v>
      </c>
      <c r="F98" t="s">
        <v>62</v>
      </c>
      <c r="G98" t="s">
        <v>63</v>
      </c>
      <c r="H98" t="s">
        <v>74</v>
      </c>
      <c r="J98" t="s">
        <v>83</v>
      </c>
      <c r="K98" t="s">
        <v>253</v>
      </c>
      <c r="L98" t="s">
        <v>254</v>
      </c>
      <c r="M98" t="s">
        <v>165</v>
      </c>
      <c r="N98" t="s">
        <v>68</v>
      </c>
      <c r="O98" t="s">
        <v>371</v>
      </c>
      <c r="X98" t="s">
        <v>70</v>
      </c>
      <c r="AD98">
        <v>1991</v>
      </c>
      <c r="AE98">
        <v>7</v>
      </c>
      <c r="AG98">
        <v>1991</v>
      </c>
      <c r="AH98">
        <v>7</v>
      </c>
      <c r="AJ98">
        <v>1075</v>
      </c>
      <c r="AR98">
        <v>53.271156616721299</v>
      </c>
    </row>
    <row r="99" spans="1:44" x14ac:dyDescent="0.15">
      <c r="A99" t="s">
        <v>372</v>
      </c>
      <c r="B99" t="s">
        <v>373</v>
      </c>
      <c r="C99" t="s">
        <v>374</v>
      </c>
      <c r="E99" t="s">
        <v>61</v>
      </c>
      <c r="F99" t="s">
        <v>62</v>
      </c>
      <c r="G99" t="s">
        <v>63</v>
      </c>
      <c r="K99" t="s">
        <v>90</v>
      </c>
      <c r="L99" t="s">
        <v>91</v>
      </c>
      <c r="M99" t="s">
        <v>67</v>
      </c>
      <c r="N99" t="s">
        <v>68</v>
      </c>
      <c r="O99" t="s">
        <v>375</v>
      </c>
      <c r="X99" t="s">
        <v>70</v>
      </c>
      <c r="AD99">
        <v>1992</v>
      </c>
      <c r="AE99">
        <v>4</v>
      </c>
      <c r="AG99">
        <v>1992</v>
      </c>
      <c r="AH99">
        <v>4</v>
      </c>
      <c r="AJ99">
        <v>200</v>
      </c>
      <c r="AR99">
        <v>54.884642412802698</v>
      </c>
    </row>
    <row r="100" spans="1:44" x14ac:dyDescent="0.15">
      <c r="A100" t="s">
        <v>376</v>
      </c>
      <c r="B100" t="s">
        <v>373</v>
      </c>
      <c r="C100" t="s">
        <v>377</v>
      </c>
      <c r="E100" t="s">
        <v>61</v>
      </c>
      <c r="F100" t="s">
        <v>62</v>
      </c>
      <c r="G100" t="s">
        <v>63</v>
      </c>
      <c r="H100" t="s">
        <v>74</v>
      </c>
      <c r="J100" t="s">
        <v>83</v>
      </c>
      <c r="K100" t="s">
        <v>236</v>
      </c>
      <c r="L100" t="s">
        <v>237</v>
      </c>
      <c r="M100" t="s">
        <v>67</v>
      </c>
      <c r="N100" t="s">
        <v>68</v>
      </c>
      <c r="T100" t="s">
        <v>238</v>
      </c>
      <c r="U100" t="s">
        <v>238</v>
      </c>
      <c r="X100" t="s">
        <v>70</v>
      </c>
      <c r="AD100">
        <v>1992</v>
      </c>
      <c r="AG100">
        <v>1992</v>
      </c>
      <c r="AL100">
        <v>494</v>
      </c>
      <c r="AN100">
        <v>494</v>
      </c>
      <c r="AR100">
        <v>54.884642412802698</v>
      </c>
    </row>
    <row r="101" spans="1:44" x14ac:dyDescent="0.15">
      <c r="A101" t="s">
        <v>378</v>
      </c>
      <c r="B101" t="s">
        <v>379</v>
      </c>
      <c r="C101" t="s">
        <v>380</v>
      </c>
      <c r="E101" t="s">
        <v>61</v>
      </c>
      <c r="F101" t="s">
        <v>62</v>
      </c>
      <c r="G101" t="s">
        <v>63</v>
      </c>
      <c r="K101" t="s">
        <v>90</v>
      </c>
      <c r="L101" t="s">
        <v>91</v>
      </c>
      <c r="M101" t="s">
        <v>67</v>
      </c>
      <c r="N101" t="s">
        <v>68</v>
      </c>
      <c r="O101" t="s">
        <v>381</v>
      </c>
      <c r="X101" t="s">
        <v>70</v>
      </c>
      <c r="AD101">
        <v>1993</v>
      </c>
      <c r="AE101">
        <v>8</v>
      </c>
      <c r="AG101">
        <v>1993</v>
      </c>
      <c r="AH101">
        <v>8</v>
      </c>
      <c r="AJ101">
        <v>38</v>
      </c>
      <c r="AL101">
        <v>5660</v>
      </c>
      <c r="AN101">
        <v>5660</v>
      </c>
      <c r="AR101">
        <v>56.5046456390697</v>
      </c>
    </row>
    <row r="102" spans="1:44" x14ac:dyDescent="0.15">
      <c r="A102" t="s">
        <v>382</v>
      </c>
      <c r="B102" t="s">
        <v>354</v>
      </c>
      <c r="C102" t="s">
        <v>383</v>
      </c>
      <c r="E102" t="s">
        <v>61</v>
      </c>
      <c r="F102" t="s">
        <v>62</v>
      </c>
      <c r="G102" t="s">
        <v>63</v>
      </c>
      <c r="H102" t="s">
        <v>64</v>
      </c>
      <c r="J102" t="s">
        <v>359</v>
      </c>
      <c r="K102" t="s">
        <v>65</v>
      </c>
      <c r="L102" t="s">
        <v>66</v>
      </c>
      <c r="M102" t="s">
        <v>67</v>
      </c>
      <c r="N102" t="s">
        <v>68</v>
      </c>
      <c r="X102" t="s">
        <v>70</v>
      </c>
      <c r="AD102">
        <v>1989</v>
      </c>
      <c r="AG102">
        <v>1989</v>
      </c>
      <c r="AJ102">
        <v>200</v>
      </c>
      <c r="AR102">
        <v>48.489365371029997</v>
      </c>
    </row>
    <row r="103" spans="1:44" x14ac:dyDescent="0.15">
      <c r="A103" t="s">
        <v>384</v>
      </c>
      <c r="B103" t="s">
        <v>357</v>
      </c>
      <c r="C103" t="s">
        <v>385</v>
      </c>
      <c r="E103" t="s">
        <v>61</v>
      </c>
      <c r="F103" t="s">
        <v>62</v>
      </c>
      <c r="G103" t="s">
        <v>63</v>
      </c>
      <c r="H103" t="s">
        <v>74</v>
      </c>
      <c r="J103" t="s">
        <v>83</v>
      </c>
      <c r="K103" t="s">
        <v>76</v>
      </c>
      <c r="L103" t="s">
        <v>77</v>
      </c>
      <c r="M103" t="s">
        <v>78</v>
      </c>
      <c r="N103" t="s">
        <v>68</v>
      </c>
      <c r="O103" t="s">
        <v>386</v>
      </c>
      <c r="X103" t="s">
        <v>70</v>
      </c>
      <c r="AD103">
        <v>1990</v>
      </c>
      <c r="AE103">
        <v>12</v>
      </c>
      <c r="AG103">
        <v>1990</v>
      </c>
      <c r="AH103">
        <v>12</v>
      </c>
      <c r="AJ103">
        <v>50</v>
      </c>
      <c r="AR103">
        <v>51.106795000398698</v>
      </c>
    </row>
    <row r="104" spans="1:44" x14ac:dyDescent="0.15">
      <c r="A104" t="s">
        <v>387</v>
      </c>
      <c r="B104" t="s">
        <v>357</v>
      </c>
      <c r="C104" t="s">
        <v>388</v>
      </c>
      <c r="E104" t="s">
        <v>61</v>
      </c>
      <c r="F104" t="s">
        <v>62</v>
      </c>
      <c r="G104" t="s">
        <v>63</v>
      </c>
      <c r="H104" t="s">
        <v>142</v>
      </c>
      <c r="K104" t="s">
        <v>65</v>
      </c>
      <c r="L104" t="s">
        <v>66</v>
      </c>
      <c r="M104" t="s">
        <v>67</v>
      </c>
      <c r="N104" t="s">
        <v>68</v>
      </c>
      <c r="O104" t="s">
        <v>389</v>
      </c>
      <c r="X104" t="s">
        <v>70</v>
      </c>
      <c r="AD104">
        <v>1990</v>
      </c>
      <c r="AE104">
        <v>9</v>
      </c>
      <c r="AG104">
        <v>1990</v>
      </c>
      <c r="AH104">
        <v>9</v>
      </c>
      <c r="AJ104">
        <v>58</v>
      </c>
      <c r="AR104">
        <v>51.106795000398698</v>
      </c>
    </row>
    <row r="105" spans="1:44" x14ac:dyDescent="0.15">
      <c r="A105" t="s">
        <v>390</v>
      </c>
      <c r="B105" t="s">
        <v>357</v>
      </c>
      <c r="C105" t="s">
        <v>391</v>
      </c>
      <c r="E105" t="s">
        <v>61</v>
      </c>
      <c r="F105" t="s">
        <v>62</v>
      </c>
      <c r="G105" t="s">
        <v>63</v>
      </c>
      <c r="J105" t="s">
        <v>392</v>
      </c>
      <c r="K105" t="s">
        <v>65</v>
      </c>
      <c r="L105" t="s">
        <v>66</v>
      </c>
      <c r="M105" t="s">
        <v>67</v>
      </c>
      <c r="N105" t="s">
        <v>68</v>
      </c>
      <c r="O105" t="s">
        <v>273</v>
      </c>
      <c r="X105" t="s">
        <v>70</v>
      </c>
      <c r="AD105">
        <v>1990</v>
      </c>
      <c r="AE105">
        <v>8</v>
      </c>
      <c r="AG105">
        <v>1990</v>
      </c>
      <c r="AH105">
        <v>8</v>
      </c>
      <c r="AJ105">
        <v>90</v>
      </c>
      <c r="AL105">
        <v>18000</v>
      </c>
      <c r="AN105">
        <v>18000</v>
      </c>
      <c r="AR105">
        <v>51.106795000398698</v>
      </c>
    </row>
    <row r="106" spans="1:44" x14ac:dyDescent="0.15">
      <c r="A106" t="s">
        <v>393</v>
      </c>
      <c r="B106" t="s">
        <v>357</v>
      </c>
      <c r="C106" t="s">
        <v>280</v>
      </c>
      <c r="E106" t="s">
        <v>61</v>
      </c>
      <c r="F106" t="s">
        <v>62</v>
      </c>
      <c r="G106" t="s">
        <v>63</v>
      </c>
      <c r="H106" t="s">
        <v>74</v>
      </c>
      <c r="J106" t="s">
        <v>83</v>
      </c>
      <c r="K106" t="s">
        <v>124</v>
      </c>
      <c r="L106" t="s">
        <v>125</v>
      </c>
      <c r="M106" t="s">
        <v>67</v>
      </c>
      <c r="N106" t="s">
        <v>68</v>
      </c>
      <c r="O106" t="s">
        <v>394</v>
      </c>
      <c r="X106" t="s">
        <v>70</v>
      </c>
      <c r="AD106">
        <v>1990</v>
      </c>
      <c r="AE106">
        <v>8</v>
      </c>
      <c r="AG106">
        <v>1990</v>
      </c>
      <c r="AH106">
        <v>8</v>
      </c>
      <c r="AJ106">
        <v>150</v>
      </c>
      <c r="AL106">
        <v>3800</v>
      </c>
      <c r="AN106">
        <v>3800</v>
      </c>
      <c r="AR106">
        <v>51.106795000398698</v>
      </c>
    </row>
    <row r="107" spans="1:44" x14ac:dyDescent="0.15">
      <c r="A107" t="s">
        <v>395</v>
      </c>
      <c r="B107" t="s">
        <v>357</v>
      </c>
      <c r="C107" t="s">
        <v>396</v>
      </c>
      <c r="E107" t="s">
        <v>61</v>
      </c>
      <c r="F107" t="s">
        <v>62</v>
      </c>
      <c r="G107" t="s">
        <v>63</v>
      </c>
      <c r="H107" t="s">
        <v>64</v>
      </c>
      <c r="K107" t="s">
        <v>185</v>
      </c>
      <c r="L107" t="s">
        <v>186</v>
      </c>
      <c r="M107" t="s">
        <v>78</v>
      </c>
      <c r="N107" t="s">
        <v>68</v>
      </c>
      <c r="O107" t="s">
        <v>397</v>
      </c>
      <c r="X107" t="s">
        <v>70</v>
      </c>
      <c r="AD107">
        <v>1990</v>
      </c>
      <c r="AE107">
        <v>9</v>
      </c>
      <c r="AG107">
        <v>1990</v>
      </c>
      <c r="AH107">
        <v>9</v>
      </c>
      <c r="AJ107">
        <v>21</v>
      </c>
      <c r="AL107">
        <v>200</v>
      </c>
      <c r="AN107">
        <v>200</v>
      </c>
      <c r="AR107">
        <v>51.106795000398698</v>
      </c>
    </row>
    <row r="108" spans="1:44" x14ac:dyDescent="0.15">
      <c r="A108" t="s">
        <v>398</v>
      </c>
      <c r="B108" t="s">
        <v>364</v>
      </c>
      <c r="C108" t="s">
        <v>399</v>
      </c>
      <c r="E108" t="s">
        <v>61</v>
      </c>
      <c r="F108" t="s">
        <v>62</v>
      </c>
      <c r="G108" t="s">
        <v>63</v>
      </c>
      <c r="H108" t="s">
        <v>74</v>
      </c>
      <c r="J108" t="s">
        <v>83</v>
      </c>
      <c r="K108" t="s">
        <v>76</v>
      </c>
      <c r="L108" t="s">
        <v>77</v>
      </c>
      <c r="M108" t="s">
        <v>78</v>
      </c>
      <c r="N108" t="s">
        <v>68</v>
      </c>
      <c r="O108" t="s">
        <v>400</v>
      </c>
      <c r="X108" t="s">
        <v>70</v>
      </c>
      <c r="AD108">
        <v>1991</v>
      </c>
      <c r="AE108">
        <v>3</v>
      </c>
      <c r="AG108">
        <v>1991</v>
      </c>
      <c r="AH108">
        <v>3</v>
      </c>
      <c r="AJ108">
        <v>55</v>
      </c>
      <c r="AL108">
        <v>6000</v>
      </c>
      <c r="AN108">
        <v>6000</v>
      </c>
      <c r="AR108">
        <v>53.271156616721299</v>
      </c>
    </row>
    <row r="109" spans="1:44" x14ac:dyDescent="0.15">
      <c r="A109" t="s">
        <v>401</v>
      </c>
      <c r="B109" t="s">
        <v>364</v>
      </c>
      <c r="C109" t="s">
        <v>402</v>
      </c>
      <c r="E109" t="s">
        <v>61</v>
      </c>
      <c r="F109" t="s">
        <v>62</v>
      </c>
      <c r="G109" t="s">
        <v>63</v>
      </c>
      <c r="H109" t="s">
        <v>74</v>
      </c>
      <c r="J109" t="s">
        <v>83</v>
      </c>
      <c r="K109" t="s">
        <v>76</v>
      </c>
      <c r="L109" t="s">
        <v>77</v>
      </c>
      <c r="M109" t="s">
        <v>78</v>
      </c>
      <c r="N109" t="s">
        <v>68</v>
      </c>
      <c r="X109" t="s">
        <v>70</v>
      </c>
      <c r="AD109">
        <v>1991</v>
      </c>
      <c r="AE109">
        <v>1</v>
      </c>
      <c r="AG109">
        <v>1991</v>
      </c>
      <c r="AH109">
        <v>1</v>
      </c>
      <c r="AJ109">
        <v>48</v>
      </c>
      <c r="AR109">
        <v>53.271156616721299</v>
      </c>
    </row>
    <row r="110" spans="1:44" x14ac:dyDescent="0.15">
      <c r="A110" t="s">
        <v>403</v>
      </c>
      <c r="B110" t="s">
        <v>364</v>
      </c>
      <c r="C110" t="s">
        <v>404</v>
      </c>
      <c r="E110" t="s">
        <v>61</v>
      </c>
      <c r="F110" t="s">
        <v>62</v>
      </c>
      <c r="G110" t="s">
        <v>63</v>
      </c>
      <c r="H110" t="s">
        <v>74</v>
      </c>
      <c r="J110" t="s">
        <v>83</v>
      </c>
      <c r="K110" t="s">
        <v>76</v>
      </c>
      <c r="L110" t="s">
        <v>77</v>
      </c>
      <c r="M110" t="s">
        <v>78</v>
      </c>
      <c r="N110" t="s">
        <v>68</v>
      </c>
      <c r="O110" t="s">
        <v>405</v>
      </c>
      <c r="X110" t="s">
        <v>70</v>
      </c>
      <c r="AD110">
        <v>1991</v>
      </c>
      <c r="AE110">
        <v>8</v>
      </c>
      <c r="AG110">
        <v>1991</v>
      </c>
      <c r="AH110">
        <v>8</v>
      </c>
      <c r="AJ110">
        <v>35</v>
      </c>
      <c r="AR110">
        <v>53.271156616721299</v>
      </c>
    </row>
    <row r="111" spans="1:44" x14ac:dyDescent="0.15">
      <c r="A111" t="s">
        <v>406</v>
      </c>
      <c r="B111" t="s">
        <v>364</v>
      </c>
      <c r="C111" t="s">
        <v>407</v>
      </c>
      <c r="E111" t="s">
        <v>61</v>
      </c>
      <c r="F111" t="s">
        <v>62</v>
      </c>
      <c r="G111" t="s">
        <v>63</v>
      </c>
      <c r="H111" t="s">
        <v>64</v>
      </c>
      <c r="J111" t="s">
        <v>337</v>
      </c>
      <c r="K111" t="s">
        <v>76</v>
      </c>
      <c r="L111" t="s">
        <v>77</v>
      </c>
      <c r="M111" t="s">
        <v>78</v>
      </c>
      <c r="N111" t="s">
        <v>68</v>
      </c>
      <c r="O111" t="s">
        <v>408</v>
      </c>
      <c r="X111" t="s">
        <v>70</v>
      </c>
      <c r="AD111">
        <v>1991</v>
      </c>
      <c r="AE111">
        <v>1</v>
      </c>
      <c r="AF111">
        <v>15</v>
      </c>
      <c r="AG111">
        <v>1991</v>
      </c>
      <c r="AH111">
        <v>1</v>
      </c>
      <c r="AI111">
        <v>15</v>
      </c>
      <c r="AJ111">
        <v>41</v>
      </c>
      <c r="AR111">
        <v>53.271156616721299</v>
      </c>
    </row>
    <row r="112" spans="1:44" x14ac:dyDescent="0.15">
      <c r="A112" t="s">
        <v>409</v>
      </c>
      <c r="B112" t="s">
        <v>364</v>
      </c>
      <c r="C112" t="s">
        <v>410</v>
      </c>
      <c r="E112" t="s">
        <v>61</v>
      </c>
      <c r="F112" t="s">
        <v>62</v>
      </c>
      <c r="G112" t="s">
        <v>63</v>
      </c>
      <c r="K112" t="s">
        <v>76</v>
      </c>
      <c r="L112" t="s">
        <v>77</v>
      </c>
      <c r="M112" t="s">
        <v>78</v>
      </c>
      <c r="N112" t="s">
        <v>68</v>
      </c>
      <c r="O112" t="s">
        <v>411</v>
      </c>
      <c r="X112" t="s">
        <v>70</v>
      </c>
      <c r="AD112">
        <v>1991</v>
      </c>
      <c r="AE112">
        <v>4</v>
      </c>
      <c r="AG112">
        <v>1991</v>
      </c>
      <c r="AH112">
        <v>4</v>
      </c>
      <c r="AJ112">
        <v>115</v>
      </c>
      <c r="AL112">
        <v>9000</v>
      </c>
      <c r="AN112">
        <v>9000</v>
      </c>
      <c r="AR112">
        <v>53.271156616721299</v>
      </c>
    </row>
    <row r="113" spans="1:44" x14ac:dyDescent="0.15">
      <c r="A113" t="s">
        <v>412</v>
      </c>
      <c r="B113" t="s">
        <v>364</v>
      </c>
      <c r="C113" t="s">
        <v>413</v>
      </c>
      <c r="E113" t="s">
        <v>61</v>
      </c>
      <c r="F113" t="s">
        <v>62</v>
      </c>
      <c r="G113" t="s">
        <v>63</v>
      </c>
      <c r="H113" t="s">
        <v>74</v>
      </c>
      <c r="J113" t="s">
        <v>83</v>
      </c>
      <c r="K113" t="s">
        <v>65</v>
      </c>
      <c r="L113" t="s">
        <v>66</v>
      </c>
      <c r="M113" t="s">
        <v>67</v>
      </c>
      <c r="N113" t="s">
        <v>68</v>
      </c>
      <c r="O113" t="s">
        <v>414</v>
      </c>
      <c r="X113" t="s">
        <v>70</v>
      </c>
      <c r="AD113">
        <v>1991</v>
      </c>
      <c r="AE113">
        <v>10</v>
      </c>
      <c r="AG113">
        <v>1991</v>
      </c>
      <c r="AH113">
        <v>10</v>
      </c>
      <c r="AJ113">
        <v>185</v>
      </c>
      <c r="AR113">
        <v>53.271156616721299</v>
      </c>
    </row>
    <row r="114" spans="1:44" x14ac:dyDescent="0.15">
      <c r="A114" t="s">
        <v>415</v>
      </c>
      <c r="B114" t="s">
        <v>364</v>
      </c>
      <c r="C114" t="s">
        <v>416</v>
      </c>
      <c r="E114" t="s">
        <v>61</v>
      </c>
      <c r="F114" t="s">
        <v>62</v>
      </c>
      <c r="G114" t="s">
        <v>63</v>
      </c>
      <c r="H114" t="s">
        <v>64</v>
      </c>
      <c r="J114" t="s">
        <v>337</v>
      </c>
      <c r="K114" t="s">
        <v>150</v>
      </c>
      <c r="L114" t="s">
        <v>151</v>
      </c>
      <c r="M114" t="s">
        <v>78</v>
      </c>
      <c r="N114" t="s">
        <v>68</v>
      </c>
      <c r="O114" t="s">
        <v>417</v>
      </c>
      <c r="X114" t="s">
        <v>70</v>
      </c>
      <c r="AD114">
        <v>1991</v>
      </c>
      <c r="AG114">
        <v>1991</v>
      </c>
      <c r="AJ114">
        <v>263</v>
      </c>
      <c r="AL114">
        <v>3750</v>
      </c>
      <c r="AN114">
        <v>3750</v>
      </c>
      <c r="AR114">
        <v>53.271156616721299</v>
      </c>
    </row>
    <row r="115" spans="1:44" x14ac:dyDescent="0.15">
      <c r="A115" t="s">
        <v>418</v>
      </c>
      <c r="B115" t="s">
        <v>364</v>
      </c>
      <c r="C115" t="s">
        <v>419</v>
      </c>
      <c r="E115" t="s">
        <v>61</v>
      </c>
      <c r="F115" t="s">
        <v>62</v>
      </c>
      <c r="G115" t="s">
        <v>63</v>
      </c>
      <c r="J115" t="s">
        <v>392</v>
      </c>
      <c r="K115" t="s">
        <v>124</v>
      </c>
      <c r="L115" t="s">
        <v>125</v>
      </c>
      <c r="M115" t="s">
        <v>67</v>
      </c>
      <c r="N115" t="s">
        <v>68</v>
      </c>
      <c r="O115" t="s">
        <v>420</v>
      </c>
      <c r="X115" t="s">
        <v>70</v>
      </c>
      <c r="AD115">
        <v>1991</v>
      </c>
      <c r="AE115">
        <v>6</v>
      </c>
      <c r="AF115">
        <v>15</v>
      </c>
      <c r="AG115">
        <v>1991</v>
      </c>
      <c r="AH115">
        <v>6</v>
      </c>
      <c r="AI115">
        <v>15</v>
      </c>
      <c r="AJ115">
        <v>1334</v>
      </c>
      <c r="AL115">
        <v>45341</v>
      </c>
      <c r="AN115">
        <v>45341</v>
      </c>
      <c r="AR115">
        <v>53.271156616721299</v>
      </c>
    </row>
    <row r="116" spans="1:44" x14ac:dyDescent="0.15">
      <c r="A116" t="s">
        <v>421</v>
      </c>
      <c r="B116" t="s">
        <v>373</v>
      </c>
      <c r="C116" t="s">
        <v>422</v>
      </c>
      <c r="E116" t="s">
        <v>61</v>
      </c>
      <c r="F116" t="s">
        <v>62</v>
      </c>
      <c r="G116" t="s">
        <v>63</v>
      </c>
      <c r="H116" t="s">
        <v>74</v>
      </c>
      <c r="J116" t="s">
        <v>83</v>
      </c>
      <c r="K116" t="s">
        <v>423</v>
      </c>
      <c r="L116" t="s">
        <v>424</v>
      </c>
      <c r="M116" t="s">
        <v>78</v>
      </c>
      <c r="N116" t="s">
        <v>68</v>
      </c>
      <c r="O116" t="s">
        <v>425</v>
      </c>
      <c r="X116" t="s">
        <v>70</v>
      </c>
      <c r="AD116">
        <v>1992</v>
      </c>
      <c r="AE116">
        <v>6</v>
      </c>
      <c r="AG116">
        <v>1992</v>
      </c>
      <c r="AH116">
        <v>6</v>
      </c>
      <c r="AJ116">
        <v>50</v>
      </c>
      <c r="AL116">
        <v>400</v>
      </c>
      <c r="AN116">
        <v>400</v>
      </c>
      <c r="AR116">
        <v>54.884642412802698</v>
      </c>
    </row>
    <row r="117" spans="1:44" x14ac:dyDescent="0.15">
      <c r="A117" t="s">
        <v>426</v>
      </c>
      <c r="B117" t="s">
        <v>373</v>
      </c>
      <c r="C117" t="s">
        <v>427</v>
      </c>
      <c r="E117" t="s">
        <v>61</v>
      </c>
      <c r="F117" t="s">
        <v>62</v>
      </c>
      <c r="G117" t="s">
        <v>63</v>
      </c>
      <c r="H117" t="s">
        <v>142</v>
      </c>
      <c r="K117" t="s">
        <v>423</v>
      </c>
      <c r="L117" t="s">
        <v>424</v>
      </c>
      <c r="M117" t="s">
        <v>78</v>
      </c>
      <c r="N117" t="s">
        <v>68</v>
      </c>
      <c r="X117" t="s">
        <v>70</v>
      </c>
      <c r="AD117">
        <v>1992</v>
      </c>
      <c r="AE117">
        <v>3</v>
      </c>
      <c r="AG117">
        <v>1992</v>
      </c>
      <c r="AH117">
        <v>3</v>
      </c>
      <c r="AL117">
        <v>380000</v>
      </c>
      <c r="AN117">
        <v>380000</v>
      </c>
      <c r="AR117">
        <v>54.884642412802698</v>
      </c>
    </row>
    <row r="118" spans="1:44" x14ac:dyDescent="0.15">
      <c r="A118" t="s">
        <v>428</v>
      </c>
      <c r="B118" t="s">
        <v>373</v>
      </c>
      <c r="C118" t="s">
        <v>429</v>
      </c>
      <c r="E118" t="s">
        <v>61</v>
      </c>
      <c r="F118" t="s">
        <v>62</v>
      </c>
      <c r="G118" t="s">
        <v>63</v>
      </c>
      <c r="H118" t="s">
        <v>64</v>
      </c>
      <c r="K118" t="s">
        <v>319</v>
      </c>
      <c r="L118" t="s">
        <v>320</v>
      </c>
      <c r="M118" t="s">
        <v>78</v>
      </c>
      <c r="N118" t="s">
        <v>68</v>
      </c>
      <c r="O118" t="s">
        <v>430</v>
      </c>
      <c r="X118" t="s">
        <v>70</v>
      </c>
      <c r="AD118">
        <v>1992</v>
      </c>
      <c r="AE118">
        <v>3</v>
      </c>
      <c r="AF118">
        <v>15</v>
      </c>
      <c r="AG118">
        <v>1992</v>
      </c>
      <c r="AH118">
        <v>3</v>
      </c>
      <c r="AI118">
        <v>15</v>
      </c>
      <c r="AJ118">
        <v>143</v>
      </c>
      <c r="AR118">
        <v>54.884642412802698</v>
      </c>
    </row>
    <row r="119" spans="1:44" x14ac:dyDescent="0.15">
      <c r="A119" t="s">
        <v>431</v>
      </c>
      <c r="B119" t="s">
        <v>373</v>
      </c>
      <c r="C119" t="s">
        <v>432</v>
      </c>
      <c r="E119" t="s">
        <v>61</v>
      </c>
      <c r="F119" t="s">
        <v>62</v>
      </c>
      <c r="G119" t="s">
        <v>63</v>
      </c>
      <c r="J119" t="s">
        <v>392</v>
      </c>
      <c r="K119" t="s">
        <v>124</v>
      </c>
      <c r="L119" t="s">
        <v>125</v>
      </c>
      <c r="M119" t="s">
        <v>67</v>
      </c>
      <c r="N119" t="s">
        <v>68</v>
      </c>
      <c r="O119" t="s">
        <v>433</v>
      </c>
      <c r="X119" t="s">
        <v>70</v>
      </c>
      <c r="AD119">
        <v>1992</v>
      </c>
      <c r="AE119">
        <v>4</v>
      </c>
      <c r="AG119">
        <v>1992</v>
      </c>
      <c r="AH119">
        <v>4</v>
      </c>
      <c r="AJ119">
        <v>640</v>
      </c>
      <c r="AL119">
        <v>50000</v>
      </c>
      <c r="AN119">
        <v>50000</v>
      </c>
      <c r="AR119">
        <v>54.884642412802698</v>
      </c>
    </row>
    <row r="120" spans="1:44" x14ac:dyDescent="0.15">
      <c r="A120" t="s">
        <v>434</v>
      </c>
      <c r="B120" t="s">
        <v>373</v>
      </c>
      <c r="C120" t="s">
        <v>435</v>
      </c>
      <c r="E120" t="s">
        <v>61</v>
      </c>
      <c r="F120" t="s">
        <v>62</v>
      </c>
      <c r="G120" t="s">
        <v>63</v>
      </c>
      <c r="H120" t="s">
        <v>64</v>
      </c>
      <c r="J120" t="s">
        <v>210</v>
      </c>
      <c r="K120" t="s">
        <v>185</v>
      </c>
      <c r="L120" t="s">
        <v>186</v>
      </c>
      <c r="M120" t="s">
        <v>78</v>
      </c>
      <c r="N120" t="s">
        <v>68</v>
      </c>
      <c r="X120" t="s">
        <v>70</v>
      </c>
      <c r="AD120">
        <v>1992</v>
      </c>
      <c r="AE120">
        <v>3</v>
      </c>
      <c r="AF120">
        <v>15</v>
      </c>
      <c r="AG120">
        <v>1992</v>
      </c>
      <c r="AH120">
        <v>3</v>
      </c>
      <c r="AI120">
        <v>15</v>
      </c>
      <c r="AJ120">
        <v>70</v>
      </c>
      <c r="AR120">
        <v>54.884642412802698</v>
      </c>
    </row>
    <row r="121" spans="1:44" x14ac:dyDescent="0.15">
      <c r="A121" t="s">
        <v>436</v>
      </c>
      <c r="B121" t="s">
        <v>357</v>
      </c>
      <c r="C121" t="s">
        <v>437</v>
      </c>
      <c r="E121" t="s">
        <v>61</v>
      </c>
      <c r="F121" t="s">
        <v>62</v>
      </c>
      <c r="G121" t="s">
        <v>63</v>
      </c>
      <c r="H121" t="s">
        <v>142</v>
      </c>
      <c r="K121" t="s">
        <v>219</v>
      </c>
      <c r="L121" t="s">
        <v>220</v>
      </c>
      <c r="M121" t="s">
        <v>78</v>
      </c>
      <c r="N121" t="s">
        <v>68</v>
      </c>
      <c r="O121" t="s">
        <v>438</v>
      </c>
      <c r="X121" t="s">
        <v>70</v>
      </c>
      <c r="AD121">
        <v>1990</v>
      </c>
      <c r="AE121">
        <v>1</v>
      </c>
      <c r="AG121">
        <v>1990</v>
      </c>
      <c r="AH121">
        <v>1</v>
      </c>
      <c r="AJ121">
        <v>200</v>
      </c>
      <c r="AR121">
        <v>51.106795000398698</v>
      </c>
    </row>
    <row r="122" spans="1:44" x14ac:dyDescent="0.15">
      <c r="A122" t="s">
        <v>439</v>
      </c>
      <c r="B122" t="s">
        <v>440</v>
      </c>
      <c r="C122" t="s">
        <v>291</v>
      </c>
      <c r="E122" t="s">
        <v>61</v>
      </c>
      <c r="F122" t="s">
        <v>62</v>
      </c>
      <c r="G122" t="s">
        <v>63</v>
      </c>
      <c r="H122" t="s">
        <v>142</v>
      </c>
      <c r="K122" t="s">
        <v>90</v>
      </c>
      <c r="L122" t="s">
        <v>91</v>
      </c>
      <c r="M122" t="s">
        <v>67</v>
      </c>
      <c r="N122" t="s">
        <v>68</v>
      </c>
      <c r="O122" t="s">
        <v>441</v>
      </c>
      <c r="X122" t="s">
        <v>70</v>
      </c>
      <c r="AD122">
        <v>1995</v>
      </c>
      <c r="AE122">
        <v>3</v>
      </c>
      <c r="AG122">
        <v>1995</v>
      </c>
      <c r="AH122">
        <v>3</v>
      </c>
      <c r="AJ122">
        <v>350</v>
      </c>
      <c r="AL122">
        <v>20000</v>
      </c>
      <c r="AN122">
        <v>20000</v>
      </c>
      <c r="AR122">
        <v>59.604494894525203</v>
      </c>
    </row>
    <row r="123" spans="1:44" x14ac:dyDescent="0.15">
      <c r="A123" t="s">
        <v>442</v>
      </c>
      <c r="B123" t="s">
        <v>440</v>
      </c>
      <c r="C123" t="s">
        <v>111</v>
      </c>
      <c r="E123" t="s">
        <v>61</v>
      </c>
      <c r="F123" t="s">
        <v>62</v>
      </c>
      <c r="G123" t="s">
        <v>63</v>
      </c>
      <c r="K123" t="s">
        <v>90</v>
      </c>
      <c r="L123" t="s">
        <v>91</v>
      </c>
      <c r="M123" t="s">
        <v>67</v>
      </c>
      <c r="N123" t="s">
        <v>68</v>
      </c>
      <c r="O123" t="s">
        <v>443</v>
      </c>
      <c r="X123" t="s">
        <v>70</v>
      </c>
      <c r="AD123">
        <v>1995</v>
      </c>
      <c r="AE123">
        <v>5</v>
      </c>
      <c r="AG123">
        <v>1995</v>
      </c>
      <c r="AH123">
        <v>5</v>
      </c>
      <c r="AJ123">
        <v>50</v>
      </c>
      <c r="AL123">
        <v>1236</v>
      </c>
      <c r="AN123">
        <v>1236</v>
      </c>
      <c r="AR123">
        <v>59.604494894525203</v>
      </c>
    </row>
    <row r="124" spans="1:44" x14ac:dyDescent="0.15">
      <c r="A124" t="s">
        <v>444</v>
      </c>
      <c r="B124" t="s">
        <v>445</v>
      </c>
      <c r="C124" t="s">
        <v>446</v>
      </c>
      <c r="E124" t="s">
        <v>61</v>
      </c>
      <c r="F124" t="s">
        <v>62</v>
      </c>
      <c r="G124" t="s">
        <v>63</v>
      </c>
      <c r="K124" t="s">
        <v>90</v>
      </c>
      <c r="L124" t="s">
        <v>91</v>
      </c>
      <c r="M124" t="s">
        <v>67</v>
      </c>
      <c r="N124" t="s">
        <v>68</v>
      </c>
      <c r="O124" t="s">
        <v>447</v>
      </c>
      <c r="T124" t="s">
        <v>238</v>
      </c>
      <c r="U124" t="s">
        <v>238</v>
      </c>
      <c r="X124" t="s">
        <v>70</v>
      </c>
      <c r="AD124">
        <v>1996</v>
      </c>
      <c r="AE124">
        <v>7</v>
      </c>
      <c r="AG124">
        <v>1996</v>
      </c>
      <c r="AH124">
        <v>7</v>
      </c>
      <c r="AJ124">
        <v>20</v>
      </c>
      <c r="AL124">
        <v>10000</v>
      </c>
      <c r="AN124">
        <v>10000</v>
      </c>
      <c r="AR124">
        <v>61.351629728381702</v>
      </c>
    </row>
    <row r="125" spans="1:44" x14ac:dyDescent="0.15">
      <c r="A125" t="s">
        <v>448</v>
      </c>
      <c r="B125" t="s">
        <v>449</v>
      </c>
      <c r="C125" t="s">
        <v>450</v>
      </c>
      <c r="E125" t="s">
        <v>61</v>
      </c>
      <c r="F125" t="s">
        <v>62</v>
      </c>
      <c r="G125" t="s">
        <v>63</v>
      </c>
      <c r="K125" t="s">
        <v>90</v>
      </c>
      <c r="L125" t="s">
        <v>91</v>
      </c>
      <c r="M125" t="s">
        <v>67</v>
      </c>
      <c r="N125" t="s">
        <v>68</v>
      </c>
      <c r="O125" t="s">
        <v>451</v>
      </c>
      <c r="X125" t="s">
        <v>70</v>
      </c>
      <c r="AD125">
        <v>1997</v>
      </c>
      <c r="AE125">
        <v>5</v>
      </c>
      <c r="AF125">
        <v>31</v>
      </c>
      <c r="AG125">
        <v>1997</v>
      </c>
      <c r="AH125">
        <v>5</v>
      </c>
      <c r="AI125">
        <v>31</v>
      </c>
      <c r="AJ125">
        <v>64</v>
      </c>
      <c r="AL125">
        <v>14330</v>
      </c>
      <c r="AN125">
        <v>14330</v>
      </c>
      <c r="AR125">
        <v>62.785835204506398</v>
      </c>
    </row>
    <row r="126" spans="1:44" x14ac:dyDescent="0.15">
      <c r="A126" t="s">
        <v>452</v>
      </c>
      <c r="B126" t="s">
        <v>453</v>
      </c>
      <c r="C126" t="s">
        <v>454</v>
      </c>
      <c r="E126" t="s">
        <v>61</v>
      </c>
      <c r="F126" t="s">
        <v>62</v>
      </c>
      <c r="G126" t="s">
        <v>63</v>
      </c>
      <c r="H126" t="s">
        <v>74</v>
      </c>
      <c r="J126" t="s">
        <v>83</v>
      </c>
      <c r="K126" t="s">
        <v>455</v>
      </c>
      <c r="L126" t="s">
        <v>456</v>
      </c>
      <c r="M126" t="s">
        <v>67</v>
      </c>
      <c r="N126" t="s">
        <v>68</v>
      </c>
      <c r="O126" t="s">
        <v>457</v>
      </c>
      <c r="T126" t="s">
        <v>238</v>
      </c>
      <c r="U126" t="s">
        <v>238</v>
      </c>
      <c r="X126" t="s">
        <v>70</v>
      </c>
      <c r="AD126">
        <v>1998</v>
      </c>
      <c r="AE126">
        <v>7</v>
      </c>
      <c r="AG126">
        <v>1998</v>
      </c>
      <c r="AH126">
        <v>9</v>
      </c>
      <c r="AI126">
        <v>2</v>
      </c>
      <c r="AJ126">
        <v>173</v>
      </c>
      <c r="AL126">
        <v>15776</v>
      </c>
      <c r="AN126">
        <v>15776</v>
      </c>
      <c r="AR126">
        <v>63.760455237399498</v>
      </c>
    </row>
    <row r="127" spans="1:44" x14ac:dyDescent="0.15">
      <c r="A127" t="s">
        <v>458</v>
      </c>
      <c r="B127" t="s">
        <v>453</v>
      </c>
      <c r="C127" t="s">
        <v>227</v>
      </c>
      <c r="E127" t="s">
        <v>61</v>
      </c>
      <c r="F127" t="s">
        <v>62</v>
      </c>
      <c r="G127" t="s">
        <v>63</v>
      </c>
      <c r="H127" t="s">
        <v>64</v>
      </c>
      <c r="J127" t="s">
        <v>459</v>
      </c>
      <c r="K127" t="s">
        <v>455</v>
      </c>
      <c r="L127" t="s">
        <v>456</v>
      </c>
      <c r="M127" t="s">
        <v>67</v>
      </c>
      <c r="N127" t="s">
        <v>68</v>
      </c>
      <c r="O127" t="s">
        <v>460</v>
      </c>
      <c r="T127" t="s">
        <v>238</v>
      </c>
      <c r="U127" t="s">
        <v>238</v>
      </c>
      <c r="X127" t="s">
        <v>70</v>
      </c>
      <c r="AD127">
        <v>1998</v>
      </c>
      <c r="AE127">
        <v>3</v>
      </c>
      <c r="AF127">
        <v>25</v>
      </c>
      <c r="AG127">
        <v>1998</v>
      </c>
      <c r="AH127">
        <v>5</v>
      </c>
      <c r="AI127">
        <v>8</v>
      </c>
      <c r="AJ127">
        <v>12</v>
      </c>
      <c r="AL127">
        <v>7</v>
      </c>
      <c r="AN127">
        <v>7</v>
      </c>
      <c r="AR127">
        <v>63.760455237399498</v>
      </c>
    </row>
    <row r="128" spans="1:44" x14ac:dyDescent="0.15">
      <c r="A128" t="s">
        <v>461</v>
      </c>
      <c r="B128" t="s">
        <v>453</v>
      </c>
      <c r="C128" t="s">
        <v>462</v>
      </c>
      <c r="E128" t="s">
        <v>61</v>
      </c>
      <c r="F128" t="s">
        <v>62</v>
      </c>
      <c r="G128" t="s">
        <v>63</v>
      </c>
      <c r="K128" t="s">
        <v>90</v>
      </c>
      <c r="L128" t="s">
        <v>91</v>
      </c>
      <c r="M128" t="s">
        <v>67</v>
      </c>
      <c r="N128" t="s">
        <v>68</v>
      </c>
      <c r="O128" t="s">
        <v>463</v>
      </c>
      <c r="P128" t="s">
        <v>464</v>
      </c>
      <c r="T128" t="s">
        <v>238</v>
      </c>
      <c r="U128" t="s">
        <v>238</v>
      </c>
      <c r="X128" t="s">
        <v>70</v>
      </c>
      <c r="AD128">
        <v>1998</v>
      </c>
      <c r="AE128">
        <v>7</v>
      </c>
      <c r="AF128">
        <v>8</v>
      </c>
      <c r="AG128">
        <v>1998</v>
      </c>
      <c r="AH128">
        <v>9</v>
      </c>
      <c r="AI128">
        <v>30</v>
      </c>
      <c r="AJ128">
        <v>151</v>
      </c>
      <c r="AL128">
        <v>185000</v>
      </c>
      <c r="AN128">
        <v>185000</v>
      </c>
      <c r="AR128">
        <v>63.760455237399498</v>
      </c>
    </row>
    <row r="129" spans="1:44" x14ac:dyDescent="0.15">
      <c r="A129" t="s">
        <v>465</v>
      </c>
      <c r="B129" t="s">
        <v>466</v>
      </c>
      <c r="C129" t="s">
        <v>467</v>
      </c>
      <c r="E129" t="s">
        <v>61</v>
      </c>
      <c r="F129" t="s">
        <v>62</v>
      </c>
      <c r="G129" t="s">
        <v>63</v>
      </c>
      <c r="H129" t="s">
        <v>74</v>
      </c>
      <c r="J129" t="s">
        <v>468</v>
      </c>
      <c r="K129" t="s">
        <v>65</v>
      </c>
      <c r="L129" t="s">
        <v>66</v>
      </c>
      <c r="M129" t="s">
        <v>67</v>
      </c>
      <c r="N129" t="s">
        <v>68</v>
      </c>
      <c r="O129" t="s">
        <v>469</v>
      </c>
      <c r="X129" t="s">
        <v>70</v>
      </c>
      <c r="AD129">
        <v>1994</v>
      </c>
      <c r="AE129">
        <v>9</v>
      </c>
      <c r="AF129">
        <v>28</v>
      </c>
      <c r="AG129">
        <v>1994</v>
      </c>
      <c r="AH129">
        <v>9</v>
      </c>
      <c r="AI129">
        <v>28</v>
      </c>
      <c r="AJ129">
        <v>53</v>
      </c>
      <c r="AL129">
        <v>5150</v>
      </c>
      <c r="AN129">
        <v>5150</v>
      </c>
      <c r="AR129">
        <v>57.977974238072598</v>
      </c>
    </row>
    <row r="130" spans="1:44" x14ac:dyDescent="0.15">
      <c r="A130" t="s">
        <v>470</v>
      </c>
      <c r="B130" t="s">
        <v>466</v>
      </c>
      <c r="C130" t="s">
        <v>471</v>
      </c>
      <c r="E130" t="s">
        <v>61</v>
      </c>
      <c r="F130" t="s">
        <v>62</v>
      </c>
      <c r="G130" t="s">
        <v>63</v>
      </c>
      <c r="H130" t="s">
        <v>74</v>
      </c>
      <c r="J130" t="s">
        <v>83</v>
      </c>
      <c r="K130" t="s">
        <v>319</v>
      </c>
      <c r="L130" t="s">
        <v>320</v>
      </c>
      <c r="M130" t="s">
        <v>78</v>
      </c>
      <c r="N130" t="s">
        <v>68</v>
      </c>
      <c r="X130" t="s">
        <v>70</v>
      </c>
      <c r="AD130">
        <v>1994</v>
      </c>
      <c r="AE130">
        <v>10</v>
      </c>
      <c r="AF130">
        <v>10</v>
      </c>
      <c r="AG130">
        <v>1994</v>
      </c>
      <c r="AH130">
        <v>10</v>
      </c>
      <c r="AI130">
        <v>10</v>
      </c>
      <c r="AJ130">
        <v>500</v>
      </c>
      <c r="AL130">
        <v>8000</v>
      </c>
      <c r="AN130">
        <v>8000</v>
      </c>
      <c r="AR130">
        <v>57.977974238072598</v>
      </c>
    </row>
    <row r="131" spans="1:44" x14ac:dyDescent="0.15">
      <c r="A131" t="s">
        <v>472</v>
      </c>
      <c r="B131" t="s">
        <v>440</v>
      </c>
      <c r="C131" t="s">
        <v>301</v>
      </c>
      <c r="E131" t="s">
        <v>61</v>
      </c>
      <c r="F131" t="s">
        <v>62</v>
      </c>
      <c r="G131" t="s">
        <v>63</v>
      </c>
      <c r="H131" t="s">
        <v>74</v>
      </c>
      <c r="J131" t="s">
        <v>83</v>
      </c>
      <c r="K131" t="s">
        <v>319</v>
      </c>
      <c r="L131" t="s">
        <v>320</v>
      </c>
      <c r="M131" t="s">
        <v>78</v>
      </c>
      <c r="N131" t="s">
        <v>68</v>
      </c>
      <c r="V131">
        <v>417</v>
      </c>
      <c r="X131" t="s">
        <v>70</v>
      </c>
      <c r="AD131">
        <v>1995</v>
      </c>
      <c r="AE131">
        <v>2</v>
      </c>
      <c r="AG131">
        <v>1995</v>
      </c>
      <c r="AH131">
        <v>2</v>
      </c>
      <c r="AJ131">
        <v>34</v>
      </c>
      <c r="AL131">
        <v>244</v>
      </c>
      <c r="AN131">
        <v>244</v>
      </c>
      <c r="AR131">
        <v>59.604494894525203</v>
      </c>
    </row>
    <row r="132" spans="1:44" x14ac:dyDescent="0.15">
      <c r="A132" t="s">
        <v>473</v>
      </c>
      <c r="B132" t="s">
        <v>440</v>
      </c>
      <c r="C132" t="s">
        <v>474</v>
      </c>
      <c r="E132" t="s">
        <v>61</v>
      </c>
      <c r="F132" t="s">
        <v>62</v>
      </c>
      <c r="G132" t="s">
        <v>63</v>
      </c>
      <c r="H132" t="s">
        <v>64</v>
      </c>
      <c r="J132" t="s">
        <v>113</v>
      </c>
      <c r="K132" t="s">
        <v>124</v>
      </c>
      <c r="L132" t="s">
        <v>125</v>
      </c>
      <c r="M132" t="s">
        <v>67</v>
      </c>
      <c r="N132" t="s">
        <v>68</v>
      </c>
      <c r="T132" t="s">
        <v>238</v>
      </c>
      <c r="U132" t="s">
        <v>238</v>
      </c>
      <c r="X132" t="s">
        <v>70</v>
      </c>
      <c r="AD132">
        <v>1995</v>
      </c>
      <c r="AG132">
        <v>1995</v>
      </c>
      <c r="AJ132">
        <v>126</v>
      </c>
      <c r="AL132">
        <v>772</v>
      </c>
      <c r="AN132">
        <v>772</v>
      </c>
      <c r="AR132">
        <v>59.604494894525203</v>
      </c>
    </row>
    <row r="133" spans="1:44" x14ac:dyDescent="0.15">
      <c r="A133" t="s">
        <v>475</v>
      </c>
      <c r="B133" t="s">
        <v>445</v>
      </c>
      <c r="C133" t="s">
        <v>173</v>
      </c>
      <c r="E133" t="s">
        <v>61</v>
      </c>
      <c r="F133" t="s">
        <v>62</v>
      </c>
      <c r="G133" t="s">
        <v>63</v>
      </c>
      <c r="H133" t="s">
        <v>74</v>
      </c>
      <c r="J133" t="s">
        <v>476</v>
      </c>
      <c r="K133" t="s">
        <v>84</v>
      </c>
      <c r="L133" t="s">
        <v>85</v>
      </c>
      <c r="M133" t="s">
        <v>86</v>
      </c>
      <c r="N133" t="s">
        <v>68</v>
      </c>
      <c r="O133" t="s">
        <v>477</v>
      </c>
      <c r="T133" t="s">
        <v>238</v>
      </c>
      <c r="U133" t="s">
        <v>238</v>
      </c>
      <c r="X133" t="s">
        <v>70</v>
      </c>
      <c r="AD133">
        <v>1996</v>
      </c>
      <c r="AE133">
        <v>7</v>
      </c>
      <c r="AF133">
        <v>5</v>
      </c>
      <c r="AG133">
        <v>1996</v>
      </c>
      <c r="AH133">
        <v>8</v>
      </c>
      <c r="AI133">
        <v>21</v>
      </c>
      <c r="AL133">
        <v>280</v>
      </c>
      <c r="AN133">
        <v>280</v>
      </c>
      <c r="AR133">
        <v>61.351629728381702</v>
      </c>
    </row>
    <row r="134" spans="1:44" x14ac:dyDescent="0.15">
      <c r="A134" t="s">
        <v>478</v>
      </c>
      <c r="B134" t="s">
        <v>445</v>
      </c>
      <c r="C134" t="s">
        <v>203</v>
      </c>
      <c r="E134" t="s">
        <v>61</v>
      </c>
      <c r="F134" t="s">
        <v>62</v>
      </c>
      <c r="G134" t="s">
        <v>63</v>
      </c>
      <c r="H134" t="s">
        <v>64</v>
      </c>
      <c r="J134" t="s">
        <v>479</v>
      </c>
      <c r="K134" t="s">
        <v>76</v>
      </c>
      <c r="L134" t="s">
        <v>77</v>
      </c>
      <c r="M134" t="s">
        <v>78</v>
      </c>
      <c r="N134" t="s">
        <v>68</v>
      </c>
      <c r="O134" t="s">
        <v>480</v>
      </c>
      <c r="X134" t="s">
        <v>70</v>
      </c>
      <c r="AD134">
        <v>1996</v>
      </c>
      <c r="AE134">
        <v>1</v>
      </c>
      <c r="AG134">
        <v>1996</v>
      </c>
      <c r="AH134">
        <v>1</v>
      </c>
      <c r="AJ134">
        <v>117</v>
      </c>
      <c r="AL134">
        <v>5373</v>
      </c>
      <c r="AN134">
        <v>5373</v>
      </c>
      <c r="AR134">
        <v>61.351629728381702</v>
      </c>
    </row>
    <row r="135" spans="1:44" x14ac:dyDescent="0.15">
      <c r="A135" t="s">
        <v>481</v>
      </c>
      <c r="B135" t="s">
        <v>445</v>
      </c>
      <c r="C135" t="s">
        <v>482</v>
      </c>
      <c r="E135" t="s">
        <v>61</v>
      </c>
      <c r="F135" t="s">
        <v>62</v>
      </c>
      <c r="G135" t="s">
        <v>63</v>
      </c>
      <c r="H135" t="s">
        <v>64</v>
      </c>
      <c r="J135" t="s">
        <v>337</v>
      </c>
      <c r="K135" t="s">
        <v>65</v>
      </c>
      <c r="L135" t="s">
        <v>66</v>
      </c>
      <c r="M135" t="s">
        <v>67</v>
      </c>
      <c r="N135" t="s">
        <v>68</v>
      </c>
      <c r="O135" t="s">
        <v>329</v>
      </c>
      <c r="T135" t="s">
        <v>238</v>
      </c>
      <c r="U135" t="s">
        <v>238</v>
      </c>
      <c r="W135">
        <v>56000</v>
      </c>
      <c r="X135" t="s">
        <v>70</v>
      </c>
      <c r="AD135">
        <v>1996</v>
      </c>
      <c r="AE135">
        <v>10</v>
      </c>
      <c r="AF135">
        <v>4</v>
      </c>
      <c r="AG135">
        <v>1996</v>
      </c>
      <c r="AH135">
        <v>11</v>
      </c>
      <c r="AI135">
        <v>28</v>
      </c>
      <c r="AJ135">
        <v>354</v>
      </c>
      <c r="AL135">
        <v>8423</v>
      </c>
      <c r="AN135">
        <v>8423</v>
      </c>
      <c r="AR135">
        <v>61.351629728381702</v>
      </c>
    </row>
    <row r="136" spans="1:44" x14ac:dyDescent="0.15">
      <c r="A136" t="s">
        <v>483</v>
      </c>
      <c r="B136" t="s">
        <v>445</v>
      </c>
      <c r="C136" t="s">
        <v>484</v>
      </c>
      <c r="E136" t="s">
        <v>61</v>
      </c>
      <c r="F136" t="s">
        <v>62</v>
      </c>
      <c r="G136" t="s">
        <v>63</v>
      </c>
      <c r="H136" t="s">
        <v>74</v>
      </c>
      <c r="J136" t="s">
        <v>83</v>
      </c>
      <c r="K136" t="s">
        <v>485</v>
      </c>
      <c r="L136" t="s">
        <v>486</v>
      </c>
      <c r="M136" t="s">
        <v>165</v>
      </c>
      <c r="N136" t="s">
        <v>68</v>
      </c>
      <c r="O136" t="s">
        <v>487</v>
      </c>
      <c r="X136" t="s">
        <v>70</v>
      </c>
      <c r="AD136">
        <v>1996</v>
      </c>
      <c r="AE136">
        <v>8</v>
      </c>
      <c r="AG136">
        <v>1996</v>
      </c>
      <c r="AH136">
        <v>8</v>
      </c>
      <c r="AJ136">
        <v>8</v>
      </c>
      <c r="AL136">
        <v>108</v>
      </c>
      <c r="AN136">
        <v>108</v>
      </c>
      <c r="AR136">
        <v>61.351629728381702</v>
      </c>
    </row>
    <row r="137" spans="1:44" x14ac:dyDescent="0.15">
      <c r="A137" t="s">
        <v>488</v>
      </c>
      <c r="B137" t="s">
        <v>445</v>
      </c>
      <c r="C137" t="s">
        <v>489</v>
      </c>
      <c r="E137" t="s">
        <v>61</v>
      </c>
      <c r="F137" t="s">
        <v>62</v>
      </c>
      <c r="G137" t="s">
        <v>63</v>
      </c>
      <c r="H137" t="s">
        <v>74</v>
      </c>
      <c r="J137" t="s">
        <v>83</v>
      </c>
      <c r="K137" t="s">
        <v>150</v>
      </c>
      <c r="L137" t="s">
        <v>151</v>
      </c>
      <c r="M137" t="s">
        <v>78</v>
      </c>
      <c r="N137" t="s">
        <v>68</v>
      </c>
      <c r="O137" t="s">
        <v>490</v>
      </c>
      <c r="P137" t="s">
        <v>491</v>
      </c>
      <c r="T137" t="s">
        <v>238</v>
      </c>
      <c r="U137" t="s">
        <v>238</v>
      </c>
      <c r="X137" t="s">
        <v>70</v>
      </c>
      <c r="AD137">
        <v>1996</v>
      </c>
      <c r="AE137">
        <v>5</v>
      </c>
      <c r="AF137">
        <v>11</v>
      </c>
      <c r="AG137">
        <v>1996</v>
      </c>
      <c r="AH137">
        <v>5</v>
      </c>
      <c r="AI137">
        <v>31</v>
      </c>
      <c r="AL137">
        <v>607</v>
      </c>
      <c r="AN137">
        <v>607</v>
      </c>
      <c r="AR137">
        <v>61.351629728381702</v>
      </c>
    </row>
    <row r="138" spans="1:44" x14ac:dyDescent="0.15">
      <c r="A138" t="s">
        <v>492</v>
      </c>
      <c r="B138" t="s">
        <v>445</v>
      </c>
      <c r="C138" t="s">
        <v>203</v>
      </c>
      <c r="E138" t="s">
        <v>61</v>
      </c>
      <c r="F138" t="s">
        <v>62</v>
      </c>
      <c r="G138" t="s">
        <v>63</v>
      </c>
      <c r="H138" t="s">
        <v>64</v>
      </c>
      <c r="J138" t="s">
        <v>479</v>
      </c>
      <c r="K138" t="s">
        <v>150</v>
      </c>
      <c r="L138" t="s">
        <v>151</v>
      </c>
      <c r="M138" t="s">
        <v>78</v>
      </c>
      <c r="N138" t="s">
        <v>68</v>
      </c>
      <c r="O138" t="s">
        <v>493</v>
      </c>
      <c r="T138" t="s">
        <v>238</v>
      </c>
      <c r="U138" t="s">
        <v>238</v>
      </c>
      <c r="X138" t="s">
        <v>70</v>
      </c>
      <c r="AD138">
        <v>1996</v>
      </c>
      <c r="AE138">
        <v>5</v>
      </c>
      <c r="AG138">
        <v>1996</v>
      </c>
      <c r="AH138">
        <v>7</v>
      </c>
      <c r="AI138">
        <v>13</v>
      </c>
      <c r="AJ138">
        <v>13</v>
      </c>
      <c r="AL138">
        <v>4800</v>
      </c>
      <c r="AN138">
        <v>4800</v>
      </c>
      <c r="AR138">
        <v>61.351629728381702</v>
      </c>
    </row>
    <row r="139" spans="1:44" x14ac:dyDescent="0.15">
      <c r="A139" t="s">
        <v>494</v>
      </c>
      <c r="B139" t="s">
        <v>445</v>
      </c>
      <c r="C139" t="s">
        <v>495</v>
      </c>
      <c r="E139" t="s">
        <v>61</v>
      </c>
      <c r="F139" t="s">
        <v>62</v>
      </c>
      <c r="G139" t="s">
        <v>63</v>
      </c>
      <c r="H139" t="s">
        <v>64</v>
      </c>
      <c r="J139" t="s">
        <v>113</v>
      </c>
      <c r="K139" t="s">
        <v>124</v>
      </c>
      <c r="L139" t="s">
        <v>125</v>
      </c>
      <c r="M139" t="s">
        <v>67</v>
      </c>
      <c r="N139" t="s">
        <v>68</v>
      </c>
      <c r="O139" t="s">
        <v>496</v>
      </c>
      <c r="T139" t="s">
        <v>238</v>
      </c>
      <c r="U139" t="s">
        <v>238</v>
      </c>
      <c r="X139" t="s">
        <v>70</v>
      </c>
      <c r="AD139">
        <v>1996</v>
      </c>
      <c r="AE139">
        <v>9</v>
      </c>
      <c r="AG139">
        <v>1996</v>
      </c>
      <c r="AH139">
        <v>9</v>
      </c>
      <c r="AI139">
        <v>27</v>
      </c>
      <c r="AJ139">
        <v>118</v>
      </c>
      <c r="AL139">
        <v>697</v>
      </c>
      <c r="AN139">
        <v>697</v>
      </c>
      <c r="AR139">
        <v>61.351629728381702</v>
      </c>
    </row>
    <row r="140" spans="1:44" x14ac:dyDescent="0.15">
      <c r="A140" t="s">
        <v>497</v>
      </c>
      <c r="B140" t="s">
        <v>445</v>
      </c>
      <c r="C140" t="s">
        <v>234</v>
      </c>
      <c r="E140" t="s">
        <v>61</v>
      </c>
      <c r="F140" t="s">
        <v>62</v>
      </c>
      <c r="G140" t="s">
        <v>63</v>
      </c>
      <c r="H140" t="s">
        <v>74</v>
      </c>
      <c r="J140" t="s">
        <v>83</v>
      </c>
      <c r="K140" t="s">
        <v>185</v>
      </c>
      <c r="L140" t="s">
        <v>186</v>
      </c>
      <c r="M140" t="s">
        <v>78</v>
      </c>
      <c r="N140" t="s">
        <v>68</v>
      </c>
      <c r="O140" t="s">
        <v>498</v>
      </c>
      <c r="T140" t="s">
        <v>238</v>
      </c>
      <c r="U140" t="s">
        <v>238</v>
      </c>
      <c r="X140" t="s">
        <v>70</v>
      </c>
      <c r="AD140">
        <v>1996</v>
      </c>
      <c r="AE140">
        <v>5</v>
      </c>
      <c r="AF140">
        <v>15</v>
      </c>
      <c r="AG140">
        <v>1996</v>
      </c>
      <c r="AH140">
        <v>5</v>
      </c>
      <c r="AI140">
        <v>30</v>
      </c>
      <c r="AJ140">
        <v>4</v>
      </c>
      <c r="AL140">
        <v>214</v>
      </c>
      <c r="AN140">
        <v>214</v>
      </c>
      <c r="AR140">
        <v>61.351629728381702</v>
      </c>
    </row>
    <row r="141" spans="1:44" x14ac:dyDescent="0.15">
      <c r="A141" t="s">
        <v>499</v>
      </c>
      <c r="B141" t="s">
        <v>445</v>
      </c>
      <c r="C141" t="s">
        <v>203</v>
      </c>
      <c r="E141" t="s">
        <v>61</v>
      </c>
      <c r="F141" t="s">
        <v>62</v>
      </c>
      <c r="G141" t="s">
        <v>63</v>
      </c>
      <c r="H141" t="s">
        <v>64</v>
      </c>
      <c r="J141" t="s">
        <v>479</v>
      </c>
      <c r="K141" t="s">
        <v>185</v>
      </c>
      <c r="L141" t="s">
        <v>186</v>
      </c>
      <c r="M141" t="s">
        <v>78</v>
      </c>
      <c r="N141" t="s">
        <v>68</v>
      </c>
      <c r="T141" t="s">
        <v>238</v>
      </c>
      <c r="U141" t="s">
        <v>238</v>
      </c>
      <c r="X141" t="s">
        <v>70</v>
      </c>
      <c r="AD141">
        <v>1996</v>
      </c>
      <c r="AE141">
        <v>1</v>
      </c>
      <c r="AG141">
        <v>1996</v>
      </c>
      <c r="AH141">
        <v>7</v>
      </c>
      <c r="AI141">
        <v>14</v>
      </c>
      <c r="AJ141">
        <v>26</v>
      </c>
      <c r="AL141">
        <v>1459</v>
      </c>
      <c r="AN141">
        <v>1459</v>
      </c>
      <c r="AR141">
        <v>61.351629728381702</v>
      </c>
    </row>
    <row r="142" spans="1:44" x14ac:dyDescent="0.15">
      <c r="A142" t="s">
        <v>500</v>
      </c>
      <c r="B142" t="s">
        <v>449</v>
      </c>
      <c r="C142" t="s">
        <v>501</v>
      </c>
      <c r="E142" t="s">
        <v>61</v>
      </c>
      <c r="F142" t="s">
        <v>62</v>
      </c>
      <c r="G142" t="s">
        <v>63</v>
      </c>
      <c r="H142" t="s">
        <v>64</v>
      </c>
      <c r="J142" t="s">
        <v>337</v>
      </c>
      <c r="K142" t="s">
        <v>360</v>
      </c>
      <c r="L142" t="s">
        <v>361</v>
      </c>
      <c r="M142" t="s">
        <v>362</v>
      </c>
      <c r="N142" t="s">
        <v>177</v>
      </c>
      <c r="O142" t="s">
        <v>502</v>
      </c>
      <c r="T142" t="s">
        <v>238</v>
      </c>
      <c r="U142" t="s">
        <v>238</v>
      </c>
      <c r="X142" t="s">
        <v>70</v>
      </c>
      <c r="AD142">
        <v>1997</v>
      </c>
      <c r="AE142">
        <v>1</v>
      </c>
      <c r="AG142">
        <v>1997</v>
      </c>
      <c r="AH142">
        <v>2</v>
      </c>
      <c r="AI142">
        <v>15</v>
      </c>
      <c r="AL142">
        <v>123</v>
      </c>
      <c r="AN142">
        <v>123</v>
      </c>
      <c r="AR142">
        <v>62.785835204506398</v>
      </c>
    </row>
    <row r="143" spans="1:44" x14ac:dyDescent="0.15">
      <c r="A143" t="s">
        <v>503</v>
      </c>
      <c r="B143" t="s">
        <v>449</v>
      </c>
      <c r="C143" t="s">
        <v>504</v>
      </c>
      <c r="E143" t="s">
        <v>61</v>
      </c>
      <c r="F143" t="s">
        <v>62</v>
      </c>
      <c r="G143" t="s">
        <v>63</v>
      </c>
      <c r="H143" t="s">
        <v>74</v>
      </c>
      <c r="J143" t="s">
        <v>83</v>
      </c>
      <c r="K143" t="s">
        <v>76</v>
      </c>
      <c r="L143" t="s">
        <v>77</v>
      </c>
      <c r="M143" t="s">
        <v>78</v>
      </c>
      <c r="N143" t="s">
        <v>68</v>
      </c>
      <c r="O143" t="s">
        <v>505</v>
      </c>
      <c r="X143" t="s">
        <v>70</v>
      </c>
      <c r="AD143">
        <v>1997</v>
      </c>
      <c r="AE143">
        <v>11</v>
      </c>
      <c r="AF143">
        <v>5</v>
      </c>
      <c r="AG143">
        <v>1997</v>
      </c>
      <c r="AH143">
        <v>11</v>
      </c>
      <c r="AI143">
        <v>5</v>
      </c>
      <c r="AJ143">
        <v>150</v>
      </c>
      <c r="AR143">
        <v>62.785835204506398</v>
      </c>
    </row>
    <row r="144" spans="1:44" x14ac:dyDescent="0.15">
      <c r="A144" t="s">
        <v>506</v>
      </c>
      <c r="B144" t="s">
        <v>449</v>
      </c>
      <c r="C144" t="s">
        <v>507</v>
      </c>
      <c r="E144" t="s">
        <v>61</v>
      </c>
      <c r="F144" t="s">
        <v>62</v>
      </c>
      <c r="G144" t="s">
        <v>63</v>
      </c>
      <c r="H144" t="s">
        <v>64</v>
      </c>
      <c r="J144" t="s">
        <v>337</v>
      </c>
      <c r="K144" t="s">
        <v>76</v>
      </c>
      <c r="L144" t="s">
        <v>77</v>
      </c>
      <c r="M144" t="s">
        <v>78</v>
      </c>
      <c r="N144" t="s">
        <v>68</v>
      </c>
      <c r="O144" t="s">
        <v>508</v>
      </c>
      <c r="X144" t="s">
        <v>70</v>
      </c>
      <c r="AD144">
        <v>1997</v>
      </c>
      <c r="AE144">
        <v>6</v>
      </c>
      <c r="AF144">
        <v>4</v>
      </c>
      <c r="AG144">
        <v>1997</v>
      </c>
      <c r="AH144">
        <v>6</v>
      </c>
      <c r="AI144">
        <v>4</v>
      </c>
      <c r="AJ144">
        <v>47</v>
      </c>
      <c r="AR144">
        <v>62.785835204506398</v>
      </c>
    </row>
    <row r="145" spans="1:44" x14ac:dyDescent="0.15">
      <c r="A145" t="s">
        <v>509</v>
      </c>
      <c r="B145" t="s">
        <v>449</v>
      </c>
      <c r="C145" t="s">
        <v>510</v>
      </c>
      <c r="E145" t="s">
        <v>61</v>
      </c>
      <c r="F145" t="s">
        <v>62</v>
      </c>
      <c r="G145" t="s">
        <v>63</v>
      </c>
      <c r="H145" t="s">
        <v>74</v>
      </c>
      <c r="K145" t="s">
        <v>65</v>
      </c>
      <c r="L145" t="s">
        <v>66</v>
      </c>
      <c r="M145" t="s">
        <v>67</v>
      </c>
      <c r="N145" t="s">
        <v>68</v>
      </c>
      <c r="O145" t="s">
        <v>511</v>
      </c>
      <c r="T145" t="s">
        <v>238</v>
      </c>
      <c r="U145" t="s">
        <v>238</v>
      </c>
      <c r="X145" t="s">
        <v>70</v>
      </c>
      <c r="AD145">
        <v>1997</v>
      </c>
      <c r="AE145">
        <v>7</v>
      </c>
      <c r="AF145">
        <v>15</v>
      </c>
      <c r="AG145">
        <v>1997</v>
      </c>
      <c r="AH145">
        <v>9</v>
      </c>
      <c r="AI145">
        <v>11</v>
      </c>
      <c r="AJ145">
        <v>48</v>
      </c>
      <c r="AL145">
        <v>413</v>
      </c>
      <c r="AN145">
        <v>413</v>
      </c>
      <c r="AR145">
        <v>62.785835204506398</v>
      </c>
    </row>
    <row r="146" spans="1:44" x14ac:dyDescent="0.15">
      <c r="A146" t="s">
        <v>512</v>
      </c>
      <c r="B146" t="s">
        <v>449</v>
      </c>
      <c r="C146" t="s">
        <v>513</v>
      </c>
      <c r="E146" t="s">
        <v>61</v>
      </c>
      <c r="F146" t="s">
        <v>62</v>
      </c>
      <c r="G146" t="s">
        <v>63</v>
      </c>
      <c r="H146" t="s">
        <v>64</v>
      </c>
      <c r="J146" t="s">
        <v>159</v>
      </c>
      <c r="K146" t="s">
        <v>65</v>
      </c>
      <c r="L146" t="s">
        <v>66</v>
      </c>
      <c r="M146" t="s">
        <v>67</v>
      </c>
      <c r="N146" t="s">
        <v>68</v>
      </c>
      <c r="O146" t="s">
        <v>514</v>
      </c>
      <c r="X146" t="s">
        <v>70</v>
      </c>
      <c r="AD146">
        <v>1997</v>
      </c>
      <c r="AE146">
        <v>12</v>
      </c>
      <c r="AF146">
        <v>10</v>
      </c>
      <c r="AG146">
        <v>1997</v>
      </c>
      <c r="AH146">
        <v>12</v>
      </c>
      <c r="AI146">
        <v>10</v>
      </c>
      <c r="AL146">
        <v>210</v>
      </c>
      <c r="AN146">
        <v>210</v>
      </c>
      <c r="AR146">
        <v>62.785835204506398</v>
      </c>
    </row>
    <row r="147" spans="1:44" x14ac:dyDescent="0.15">
      <c r="A147" t="s">
        <v>515</v>
      </c>
      <c r="B147" t="s">
        <v>449</v>
      </c>
      <c r="C147" t="s">
        <v>516</v>
      </c>
      <c r="E147" t="s">
        <v>61</v>
      </c>
      <c r="F147" t="s">
        <v>62</v>
      </c>
      <c r="G147" t="s">
        <v>63</v>
      </c>
      <c r="H147" t="s">
        <v>64</v>
      </c>
      <c r="J147" t="s">
        <v>517</v>
      </c>
      <c r="K147" t="s">
        <v>65</v>
      </c>
      <c r="L147" t="s">
        <v>66</v>
      </c>
      <c r="M147" t="s">
        <v>67</v>
      </c>
      <c r="N147" t="s">
        <v>68</v>
      </c>
      <c r="O147" t="s">
        <v>518</v>
      </c>
      <c r="T147" t="s">
        <v>238</v>
      </c>
      <c r="U147" t="s">
        <v>238</v>
      </c>
      <c r="X147" t="s">
        <v>70</v>
      </c>
      <c r="AD147">
        <v>1997</v>
      </c>
      <c r="AG147">
        <v>1997</v>
      </c>
      <c r="AJ147">
        <v>32</v>
      </c>
      <c r="AL147">
        <v>267</v>
      </c>
      <c r="AN147">
        <v>267</v>
      </c>
      <c r="AR147">
        <v>62.785835204506398</v>
      </c>
    </row>
    <row r="148" spans="1:44" x14ac:dyDescent="0.15">
      <c r="A148" t="s">
        <v>519</v>
      </c>
      <c r="B148" t="s">
        <v>449</v>
      </c>
      <c r="C148" t="s">
        <v>520</v>
      </c>
      <c r="E148" t="s">
        <v>61</v>
      </c>
      <c r="F148" t="s">
        <v>62</v>
      </c>
      <c r="G148" t="s">
        <v>63</v>
      </c>
      <c r="H148" t="s">
        <v>74</v>
      </c>
      <c r="K148" t="s">
        <v>268</v>
      </c>
      <c r="L148" t="s">
        <v>269</v>
      </c>
      <c r="M148" t="s">
        <v>86</v>
      </c>
      <c r="N148" t="s">
        <v>68</v>
      </c>
      <c r="X148" t="s">
        <v>70</v>
      </c>
      <c r="AD148">
        <v>1997</v>
      </c>
      <c r="AE148">
        <v>6</v>
      </c>
      <c r="AF148">
        <v>4</v>
      </c>
      <c r="AG148">
        <v>1997</v>
      </c>
      <c r="AH148">
        <v>6</v>
      </c>
      <c r="AI148">
        <v>4</v>
      </c>
      <c r="AL148">
        <v>185</v>
      </c>
      <c r="AN148">
        <v>185</v>
      </c>
      <c r="AR148">
        <v>62.785835204506398</v>
      </c>
    </row>
    <row r="149" spans="1:44" x14ac:dyDescent="0.15">
      <c r="A149" t="s">
        <v>521</v>
      </c>
      <c r="B149" t="s">
        <v>449</v>
      </c>
      <c r="C149" t="s">
        <v>522</v>
      </c>
      <c r="E149" t="s">
        <v>61</v>
      </c>
      <c r="F149" t="s">
        <v>62</v>
      </c>
      <c r="G149" t="s">
        <v>63</v>
      </c>
      <c r="H149" t="s">
        <v>74</v>
      </c>
      <c r="J149" t="s">
        <v>523</v>
      </c>
      <c r="K149" t="s">
        <v>169</v>
      </c>
      <c r="L149" t="s">
        <v>170</v>
      </c>
      <c r="M149" t="s">
        <v>165</v>
      </c>
      <c r="N149" t="s">
        <v>68</v>
      </c>
      <c r="O149" t="s">
        <v>524</v>
      </c>
      <c r="X149" t="s">
        <v>70</v>
      </c>
      <c r="AD149">
        <v>1997</v>
      </c>
      <c r="AE149">
        <v>10</v>
      </c>
      <c r="AF149">
        <v>8</v>
      </c>
      <c r="AG149">
        <v>1997</v>
      </c>
      <c r="AH149">
        <v>10</v>
      </c>
      <c r="AI149">
        <v>8</v>
      </c>
      <c r="AL149">
        <v>460</v>
      </c>
      <c r="AN149">
        <v>460</v>
      </c>
      <c r="AR149">
        <v>62.785835204506398</v>
      </c>
    </row>
    <row r="150" spans="1:44" x14ac:dyDescent="0.15">
      <c r="A150" t="s">
        <v>525</v>
      </c>
      <c r="B150" t="s">
        <v>449</v>
      </c>
      <c r="C150" t="s">
        <v>526</v>
      </c>
      <c r="E150" t="s">
        <v>61</v>
      </c>
      <c r="F150" t="s">
        <v>62</v>
      </c>
      <c r="G150" t="s">
        <v>63</v>
      </c>
      <c r="H150" t="s">
        <v>74</v>
      </c>
      <c r="K150" t="s">
        <v>527</v>
      </c>
      <c r="L150" t="s">
        <v>528</v>
      </c>
      <c r="M150" t="s">
        <v>529</v>
      </c>
      <c r="N150" t="s">
        <v>68</v>
      </c>
      <c r="X150" t="s">
        <v>70</v>
      </c>
      <c r="AD150">
        <v>1997</v>
      </c>
      <c r="AE150">
        <v>3</v>
      </c>
      <c r="AF150">
        <v>13</v>
      </c>
      <c r="AG150">
        <v>1997</v>
      </c>
      <c r="AH150">
        <v>3</v>
      </c>
      <c r="AI150">
        <v>13</v>
      </c>
      <c r="AJ150">
        <v>22</v>
      </c>
      <c r="AL150">
        <v>336</v>
      </c>
      <c r="AN150">
        <v>336</v>
      </c>
      <c r="AR150">
        <v>62.785835204506398</v>
      </c>
    </row>
    <row r="151" spans="1:44" x14ac:dyDescent="0.15">
      <c r="A151" t="s">
        <v>530</v>
      </c>
      <c r="B151" t="s">
        <v>449</v>
      </c>
      <c r="C151" t="s">
        <v>531</v>
      </c>
      <c r="E151" t="s">
        <v>61</v>
      </c>
      <c r="F151" t="s">
        <v>62</v>
      </c>
      <c r="G151" t="s">
        <v>63</v>
      </c>
      <c r="H151" t="s">
        <v>64</v>
      </c>
      <c r="J151" t="s">
        <v>532</v>
      </c>
      <c r="K151" t="s">
        <v>423</v>
      </c>
      <c r="L151" t="s">
        <v>424</v>
      </c>
      <c r="M151" t="s">
        <v>78</v>
      </c>
      <c r="N151" t="s">
        <v>68</v>
      </c>
      <c r="O151" t="s">
        <v>533</v>
      </c>
      <c r="T151" t="s">
        <v>238</v>
      </c>
      <c r="U151" t="s">
        <v>238</v>
      </c>
      <c r="X151" t="s">
        <v>70</v>
      </c>
      <c r="AC151">
        <v>2</v>
      </c>
      <c r="AD151">
        <v>1997</v>
      </c>
      <c r="AE151">
        <v>1</v>
      </c>
      <c r="AG151">
        <v>1997</v>
      </c>
      <c r="AH151">
        <v>12</v>
      </c>
      <c r="AI151">
        <v>31</v>
      </c>
      <c r="AJ151">
        <f>3/AC151</f>
        <v>1.5</v>
      </c>
      <c r="AL151">
        <f>227/AC151</f>
        <v>113.5</v>
      </c>
      <c r="AN151">
        <f>227/AC151</f>
        <v>113.5</v>
      </c>
      <c r="AR151">
        <v>62.785835204506398</v>
      </c>
    </row>
    <row r="152" spans="1:44" x14ac:dyDescent="0.15">
      <c r="A152" t="s">
        <v>530</v>
      </c>
      <c r="B152" t="s">
        <v>449</v>
      </c>
      <c r="C152" t="s">
        <v>531</v>
      </c>
      <c r="E152" t="s">
        <v>61</v>
      </c>
      <c r="F152" t="s">
        <v>62</v>
      </c>
      <c r="G152" t="s">
        <v>63</v>
      </c>
      <c r="H152" t="s">
        <v>64</v>
      </c>
      <c r="J152" t="s">
        <v>532</v>
      </c>
      <c r="K152" t="s">
        <v>423</v>
      </c>
      <c r="L152" t="s">
        <v>424</v>
      </c>
      <c r="M152" t="s">
        <v>78</v>
      </c>
      <c r="N152" t="s">
        <v>68</v>
      </c>
      <c r="O152" t="s">
        <v>533</v>
      </c>
      <c r="T152" t="s">
        <v>238</v>
      </c>
      <c r="U152" t="s">
        <v>238</v>
      </c>
      <c r="X152" t="s">
        <v>70</v>
      </c>
      <c r="AC152">
        <v>2</v>
      </c>
      <c r="AD152">
        <v>1998</v>
      </c>
      <c r="AE152">
        <v>1</v>
      </c>
      <c r="AF152">
        <v>1</v>
      </c>
      <c r="AG152">
        <v>1998</v>
      </c>
      <c r="AH152">
        <v>1</v>
      </c>
      <c r="AJ152">
        <f>3/AC152</f>
        <v>1.5</v>
      </c>
      <c r="AL152">
        <f>227/AC152</f>
        <v>113.5</v>
      </c>
      <c r="AN152">
        <f>227/AC152</f>
        <v>113.5</v>
      </c>
      <c r="AR152">
        <v>62.785835204506398</v>
      </c>
    </row>
    <row r="153" spans="1:44" x14ac:dyDescent="0.15">
      <c r="A153" t="s">
        <v>535</v>
      </c>
      <c r="B153" t="s">
        <v>449</v>
      </c>
      <c r="C153" t="s">
        <v>536</v>
      </c>
      <c r="E153" t="s">
        <v>61</v>
      </c>
      <c r="F153" t="s">
        <v>62</v>
      </c>
      <c r="G153" t="s">
        <v>63</v>
      </c>
      <c r="H153" t="s">
        <v>74</v>
      </c>
      <c r="J153" t="s">
        <v>537</v>
      </c>
      <c r="K153" t="s">
        <v>150</v>
      </c>
      <c r="L153" t="s">
        <v>151</v>
      </c>
      <c r="M153" t="s">
        <v>78</v>
      </c>
      <c r="N153" t="s">
        <v>68</v>
      </c>
      <c r="O153" t="s">
        <v>538</v>
      </c>
      <c r="X153" t="s">
        <v>70</v>
      </c>
      <c r="AD153">
        <v>1997</v>
      </c>
      <c r="AE153">
        <v>11</v>
      </c>
      <c r="AF153">
        <v>5</v>
      </c>
      <c r="AG153">
        <v>1997</v>
      </c>
      <c r="AH153">
        <v>11</v>
      </c>
      <c r="AI153">
        <v>5</v>
      </c>
      <c r="AJ153">
        <v>17</v>
      </c>
      <c r="AR153">
        <v>62.785835204506398</v>
      </c>
    </row>
    <row r="154" spans="1:44" x14ac:dyDescent="0.15">
      <c r="A154" t="s">
        <v>539</v>
      </c>
      <c r="B154" t="s">
        <v>449</v>
      </c>
      <c r="C154" t="s">
        <v>540</v>
      </c>
      <c r="E154" t="s">
        <v>61</v>
      </c>
      <c r="F154" t="s">
        <v>62</v>
      </c>
      <c r="G154" t="s">
        <v>63</v>
      </c>
      <c r="H154" t="s">
        <v>64</v>
      </c>
      <c r="J154" t="s">
        <v>541</v>
      </c>
      <c r="K154" t="s">
        <v>150</v>
      </c>
      <c r="L154" t="s">
        <v>151</v>
      </c>
      <c r="M154" t="s">
        <v>78</v>
      </c>
      <c r="N154" t="s">
        <v>68</v>
      </c>
      <c r="O154" t="s">
        <v>542</v>
      </c>
      <c r="T154" t="s">
        <v>238</v>
      </c>
      <c r="U154" t="s">
        <v>238</v>
      </c>
      <c r="X154" t="s">
        <v>70</v>
      </c>
      <c r="AC154">
        <v>2</v>
      </c>
      <c r="AD154">
        <v>1997</v>
      </c>
      <c r="AE154">
        <v>1</v>
      </c>
      <c r="AG154">
        <v>1997</v>
      </c>
      <c r="AH154">
        <v>12</v>
      </c>
      <c r="AI154">
        <v>31</v>
      </c>
      <c r="AJ154">
        <f>50/AC154</f>
        <v>25</v>
      </c>
      <c r="AL154">
        <f>19544/AC154</f>
        <v>9772</v>
      </c>
      <c r="AN154">
        <f>19544/AC154</f>
        <v>9772</v>
      </c>
      <c r="AR154">
        <v>62.785835204506398</v>
      </c>
    </row>
    <row r="155" spans="1:44" x14ac:dyDescent="0.15">
      <c r="A155" t="s">
        <v>539</v>
      </c>
      <c r="B155" t="s">
        <v>449</v>
      </c>
      <c r="C155" t="s">
        <v>540</v>
      </c>
      <c r="E155" t="s">
        <v>61</v>
      </c>
      <c r="F155" t="s">
        <v>62</v>
      </c>
      <c r="G155" t="s">
        <v>63</v>
      </c>
      <c r="H155" t="s">
        <v>64</v>
      </c>
      <c r="J155" t="s">
        <v>541</v>
      </c>
      <c r="K155" t="s">
        <v>150</v>
      </c>
      <c r="L155" t="s">
        <v>151</v>
      </c>
      <c r="M155" t="s">
        <v>78</v>
      </c>
      <c r="N155" t="s">
        <v>68</v>
      </c>
      <c r="O155" t="s">
        <v>542</v>
      </c>
      <c r="T155" t="s">
        <v>238</v>
      </c>
      <c r="U155" t="s">
        <v>238</v>
      </c>
      <c r="X155" t="s">
        <v>70</v>
      </c>
      <c r="AC155">
        <v>2</v>
      </c>
      <c r="AD155">
        <v>1998</v>
      </c>
      <c r="AE155">
        <v>1</v>
      </c>
      <c r="AF155">
        <v>1</v>
      </c>
      <c r="AG155">
        <v>1998</v>
      </c>
      <c r="AH155">
        <v>4</v>
      </c>
      <c r="AI155">
        <v>15</v>
      </c>
      <c r="AJ155">
        <f>50/AC155</f>
        <v>25</v>
      </c>
      <c r="AL155">
        <f>19544/AC155</f>
        <v>9772</v>
      </c>
      <c r="AN155">
        <f>19544/AC155</f>
        <v>9772</v>
      </c>
      <c r="AR155">
        <v>62.785835204506398</v>
      </c>
    </row>
    <row r="156" spans="1:44" x14ac:dyDescent="0.15">
      <c r="A156" t="s">
        <v>543</v>
      </c>
      <c r="B156" t="s">
        <v>449</v>
      </c>
      <c r="C156" t="s">
        <v>544</v>
      </c>
      <c r="E156" t="s">
        <v>61</v>
      </c>
      <c r="F156" t="s">
        <v>62</v>
      </c>
      <c r="G156" t="s">
        <v>63</v>
      </c>
      <c r="H156" t="s">
        <v>64</v>
      </c>
      <c r="J156" t="s">
        <v>545</v>
      </c>
      <c r="K156" t="s">
        <v>124</v>
      </c>
      <c r="L156" t="s">
        <v>125</v>
      </c>
      <c r="M156" t="s">
        <v>67</v>
      </c>
      <c r="N156" t="s">
        <v>68</v>
      </c>
      <c r="O156" t="s">
        <v>546</v>
      </c>
      <c r="T156" t="s">
        <v>238</v>
      </c>
      <c r="U156" t="s">
        <v>238</v>
      </c>
      <c r="X156" t="s">
        <v>70</v>
      </c>
      <c r="AD156">
        <v>1997</v>
      </c>
      <c r="AE156">
        <v>4</v>
      </c>
      <c r="AF156">
        <v>15</v>
      </c>
      <c r="AG156">
        <v>1997</v>
      </c>
      <c r="AH156">
        <v>9</v>
      </c>
      <c r="AI156">
        <v>26</v>
      </c>
      <c r="AJ156">
        <v>84</v>
      </c>
      <c r="AL156">
        <v>1364</v>
      </c>
      <c r="AN156">
        <v>1364</v>
      </c>
      <c r="AR156">
        <v>62.785835204506398</v>
      </c>
    </row>
    <row r="157" spans="1:44" x14ac:dyDescent="0.15">
      <c r="A157" t="s">
        <v>547</v>
      </c>
      <c r="B157" t="s">
        <v>453</v>
      </c>
      <c r="C157" t="s">
        <v>548</v>
      </c>
      <c r="E157" t="s">
        <v>61</v>
      </c>
      <c r="F157" t="s">
        <v>62</v>
      </c>
      <c r="G157" t="s">
        <v>63</v>
      </c>
      <c r="H157" t="s">
        <v>64</v>
      </c>
      <c r="J157" t="s">
        <v>337</v>
      </c>
      <c r="K157" t="s">
        <v>76</v>
      </c>
      <c r="L157" t="s">
        <v>77</v>
      </c>
      <c r="M157" t="s">
        <v>78</v>
      </c>
      <c r="N157" t="s">
        <v>68</v>
      </c>
      <c r="O157" t="s">
        <v>549</v>
      </c>
      <c r="X157" t="s">
        <v>70</v>
      </c>
      <c r="AD157">
        <v>1998</v>
      </c>
      <c r="AE157">
        <v>5</v>
      </c>
      <c r="AF157">
        <v>13</v>
      </c>
      <c r="AG157">
        <v>1998</v>
      </c>
      <c r="AH157">
        <v>5</v>
      </c>
      <c r="AI157">
        <v>13</v>
      </c>
      <c r="AJ157">
        <v>777</v>
      </c>
      <c r="AL157">
        <v>32665</v>
      </c>
      <c r="AN157">
        <v>32665</v>
      </c>
      <c r="AR157">
        <v>63.760455237399498</v>
      </c>
    </row>
    <row r="158" spans="1:44" x14ac:dyDescent="0.15">
      <c r="A158" t="s">
        <v>550</v>
      </c>
      <c r="B158" t="s">
        <v>453</v>
      </c>
      <c r="C158" t="s">
        <v>551</v>
      </c>
      <c r="E158" t="s">
        <v>61</v>
      </c>
      <c r="F158" t="s">
        <v>62</v>
      </c>
      <c r="G158" t="s">
        <v>63</v>
      </c>
      <c r="K158" t="s">
        <v>76</v>
      </c>
      <c r="L158" t="s">
        <v>77</v>
      </c>
      <c r="M158" t="s">
        <v>78</v>
      </c>
      <c r="N158" t="s">
        <v>68</v>
      </c>
      <c r="O158" t="s">
        <v>552</v>
      </c>
      <c r="X158" t="s">
        <v>70</v>
      </c>
      <c r="AD158">
        <v>1998</v>
      </c>
      <c r="AE158">
        <v>1</v>
      </c>
      <c r="AG158">
        <v>1998</v>
      </c>
      <c r="AH158">
        <v>1</v>
      </c>
      <c r="AJ158">
        <v>672</v>
      </c>
      <c r="AR158">
        <v>63.760455237399498</v>
      </c>
    </row>
    <row r="159" spans="1:44" x14ac:dyDescent="0.15">
      <c r="A159" t="s">
        <v>553</v>
      </c>
      <c r="B159" t="s">
        <v>453</v>
      </c>
      <c r="C159" t="s">
        <v>554</v>
      </c>
      <c r="E159" t="s">
        <v>61</v>
      </c>
      <c r="F159" t="s">
        <v>62</v>
      </c>
      <c r="G159" t="s">
        <v>63</v>
      </c>
      <c r="H159" t="s">
        <v>74</v>
      </c>
      <c r="J159" t="s">
        <v>83</v>
      </c>
      <c r="K159" t="s">
        <v>65</v>
      </c>
      <c r="L159" t="s">
        <v>66</v>
      </c>
      <c r="M159" t="s">
        <v>67</v>
      </c>
      <c r="N159" t="s">
        <v>68</v>
      </c>
      <c r="O159" t="s">
        <v>555</v>
      </c>
      <c r="X159" t="s">
        <v>70</v>
      </c>
      <c r="AD159">
        <v>1998</v>
      </c>
      <c r="AE159">
        <v>7</v>
      </c>
      <c r="AG159">
        <v>1998</v>
      </c>
      <c r="AH159">
        <v>7</v>
      </c>
      <c r="AJ159">
        <v>679</v>
      </c>
      <c r="AL159">
        <v>14632</v>
      </c>
      <c r="AN159">
        <v>14632</v>
      </c>
      <c r="AR159">
        <v>63.760455237399498</v>
      </c>
    </row>
    <row r="160" spans="1:44" x14ac:dyDescent="0.15">
      <c r="A160" t="s">
        <v>556</v>
      </c>
      <c r="B160" t="s">
        <v>453</v>
      </c>
      <c r="C160" t="s">
        <v>557</v>
      </c>
      <c r="E160" t="s">
        <v>61</v>
      </c>
      <c r="F160" t="s">
        <v>62</v>
      </c>
      <c r="G160" t="s">
        <v>63</v>
      </c>
      <c r="H160" t="s">
        <v>64</v>
      </c>
      <c r="J160" t="s">
        <v>545</v>
      </c>
      <c r="K160" t="s">
        <v>65</v>
      </c>
      <c r="L160" t="s">
        <v>66</v>
      </c>
      <c r="M160" t="s">
        <v>67</v>
      </c>
      <c r="N160" t="s">
        <v>68</v>
      </c>
      <c r="O160" t="s">
        <v>558</v>
      </c>
      <c r="X160" t="s">
        <v>70</v>
      </c>
      <c r="AD160">
        <v>1998</v>
      </c>
      <c r="AE160">
        <v>8</v>
      </c>
      <c r="AG160">
        <v>1998</v>
      </c>
      <c r="AH160">
        <v>8</v>
      </c>
      <c r="AJ160">
        <v>128</v>
      </c>
      <c r="AL160">
        <v>606</v>
      </c>
      <c r="AN160">
        <v>606</v>
      </c>
      <c r="AR160">
        <v>63.760455237399498</v>
      </c>
    </row>
    <row r="161" spans="1:44" x14ac:dyDescent="0.15">
      <c r="A161" t="s">
        <v>559</v>
      </c>
      <c r="B161" t="s">
        <v>453</v>
      </c>
      <c r="C161" t="s">
        <v>560</v>
      </c>
      <c r="E161" t="s">
        <v>61</v>
      </c>
      <c r="F161" t="s">
        <v>62</v>
      </c>
      <c r="G161" t="s">
        <v>63</v>
      </c>
      <c r="H161" t="s">
        <v>74</v>
      </c>
      <c r="J161" t="s">
        <v>83</v>
      </c>
      <c r="K161" t="s">
        <v>423</v>
      </c>
      <c r="L161" t="s">
        <v>424</v>
      </c>
      <c r="M161" t="s">
        <v>78</v>
      </c>
      <c r="N161" t="s">
        <v>68</v>
      </c>
      <c r="O161" t="s">
        <v>561</v>
      </c>
      <c r="T161" t="s">
        <v>238</v>
      </c>
      <c r="U161" t="s">
        <v>238</v>
      </c>
      <c r="X161" t="s">
        <v>70</v>
      </c>
      <c r="AD161">
        <v>1998</v>
      </c>
      <c r="AE161">
        <v>6</v>
      </c>
      <c r="AF161">
        <v>14</v>
      </c>
      <c r="AG161">
        <v>1998</v>
      </c>
      <c r="AH161">
        <v>6</v>
      </c>
      <c r="AI161">
        <v>29</v>
      </c>
      <c r="AJ161">
        <v>15</v>
      </c>
      <c r="AL161">
        <v>69</v>
      </c>
      <c r="AN161">
        <v>69</v>
      </c>
      <c r="AR161">
        <v>63.760455237399498</v>
      </c>
    </row>
    <row r="162" spans="1:44" x14ac:dyDescent="0.15">
      <c r="A162" t="s">
        <v>562</v>
      </c>
      <c r="B162" t="s">
        <v>453</v>
      </c>
      <c r="C162" t="s">
        <v>563</v>
      </c>
      <c r="E162" t="s">
        <v>61</v>
      </c>
      <c r="F162" t="s">
        <v>62</v>
      </c>
      <c r="G162" t="s">
        <v>63</v>
      </c>
      <c r="H162" t="s">
        <v>64</v>
      </c>
      <c r="J162" t="s">
        <v>337</v>
      </c>
      <c r="K162" t="s">
        <v>423</v>
      </c>
      <c r="L162" t="s">
        <v>424</v>
      </c>
      <c r="M162" t="s">
        <v>78</v>
      </c>
      <c r="N162" t="s">
        <v>68</v>
      </c>
      <c r="O162" t="s">
        <v>564</v>
      </c>
      <c r="T162" t="s">
        <v>238</v>
      </c>
      <c r="U162" t="s">
        <v>238</v>
      </c>
      <c r="X162" t="s">
        <v>70</v>
      </c>
      <c r="AD162">
        <v>1998</v>
      </c>
      <c r="AE162">
        <v>7</v>
      </c>
      <c r="AG162">
        <v>1998</v>
      </c>
      <c r="AH162">
        <v>7</v>
      </c>
      <c r="AJ162">
        <v>475</v>
      </c>
      <c r="AL162">
        <v>15000</v>
      </c>
      <c r="AN162">
        <v>15000</v>
      </c>
      <c r="AR162">
        <v>63.760455237399498</v>
      </c>
    </row>
    <row r="163" spans="1:44" x14ac:dyDescent="0.15">
      <c r="A163" t="s">
        <v>565</v>
      </c>
      <c r="B163" t="s">
        <v>453</v>
      </c>
      <c r="C163" t="s">
        <v>566</v>
      </c>
      <c r="E163" t="s">
        <v>61</v>
      </c>
      <c r="F163" t="s">
        <v>62</v>
      </c>
      <c r="G163" t="s">
        <v>63</v>
      </c>
      <c r="H163" t="s">
        <v>64</v>
      </c>
      <c r="J163" t="s">
        <v>567</v>
      </c>
      <c r="K163" t="s">
        <v>124</v>
      </c>
      <c r="L163" t="s">
        <v>125</v>
      </c>
      <c r="M163" t="s">
        <v>67</v>
      </c>
      <c r="N163" t="s">
        <v>68</v>
      </c>
      <c r="O163" t="s">
        <v>568</v>
      </c>
      <c r="X163" t="s">
        <v>70</v>
      </c>
      <c r="AD163">
        <v>1998</v>
      </c>
      <c r="AE163">
        <v>3</v>
      </c>
      <c r="AG163">
        <v>1998</v>
      </c>
      <c r="AH163">
        <v>3</v>
      </c>
      <c r="AJ163">
        <v>133</v>
      </c>
      <c r="AR163">
        <v>63.760455237399498</v>
      </c>
    </row>
    <row r="164" spans="1:44" x14ac:dyDescent="0.15">
      <c r="A164" t="s">
        <v>569</v>
      </c>
      <c r="B164" t="s">
        <v>453</v>
      </c>
      <c r="C164" t="s">
        <v>570</v>
      </c>
      <c r="E164" t="s">
        <v>61</v>
      </c>
      <c r="F164" t="s">
        <v>62</v>
      </c>
      <c r="G164" t="s">
        <v>63</v>
      </c>
      <c r="H164" t="s">
        <v>64</v>
      </c>
      <c r="J164" t="s">
        <v>545</v>
      </c>
      <c r="K164" t="s">
        <v>124</v>
      </c>
      <c r="L164" t="s">
        <v>125</v>
      </c>
      <c r="M164" t="s">
        <v>67</v>
      </c>
      <c r="N164" t="s">
        <v>68</v>
      </c>
      <c r="O164" t="s">
        <v>571</v>
      </c>
      <c r="X164" t="s">
        <v>70</v>
      </c>
      <c r="AD164">
        <v>1998</v>
      </c>
      <c r="AE164">
        <v>1</v>
      </c>
      <c r="AG164">
        <v>1998</v>
      </c>
      <c r="AH164">
        <v>1</v>
      </c>
      <c r="AJ164">
        <v>52</v>
      </c>
      <c r="AL164">
        <v>300</v>
      </c>
      <c r="AN164">
        <v>300</v>
      </c>
      <c r="AR164">
        <v>63.760455237399498</v>
      </c>
    </row>
    <row r="165" spans="1:44" x14ac:dyDescent="0.15">
      <c r="A165" t="s">
        <v>572</v>
      </c>
      <c r="B165" t="s">
        <v>453</v>
      </c>
      <c r="C165" t="s">
        <v>573</v>
      </c>
      <c r="E165" t="s">
        <v>61</v>
      </c>
      <c r="F165" t="s">
        <v>62</v>
      </c>
      <c r="G165" t="s">
        <v>63</v>
      </c>
      <c r="H165" t="s">
        <v>74</v>
      </c>
      <c r="J165" t="s">
        <v>83</v>
      </c>
      <c r="K165" t="s">
        <v>155</v>
      </c>
      <c r="L165" t="s">
        <v>156</v>
      </c>
      <c r="M165" t="s">
        <v>67</v>
      </c>
      <c r="N165" t="s">
        <v>68</v>
      </c>
      <c r="O165" t="s">
        <v>574</v>
      </c>
      <c r="X165" t="s">
        <v>70</v>
      </c>
      <c r="AD165">
        <v>1998</v>
      </c>
      <c r="AE165">
        <v>9</v>
      </c>
      <c r="AF165">
        <v>2</v>
      </c>
      <c r="AG165">
        <v>1998</v>
      </c>
      <c r="AH165">
        <v>9</v>
      </c>
      <c r="AI165">
        <v>2</v>
      </c>
      <c r="AJ165">
        <v>83</v>
      </c>
      <c r="AL165">
        <v>9917</v>
      </c>
      <c r="AN165">
        <v>9917</v>
      </c>
      <c r="AR165">
        <v>63.760455237399498</v>
      </c>
    </row>
    <row r="166" spans="1:44" x14ac:dyDescent="0.15">
      <c r="A166" t="s">
        <v>575</v>
      </c>
      <c r="B166" t="s">
        <v>453</v>
      </c>
      <c r="C166" t="s">
        <v>576</v>
      </c>
      <c r="E166" t="s">
        <v>61</v>
      </c>
      <c r="F166" t="s">
        <v>62</v>
      </c>
      <c r="G166" t="s">
        <v>63</v>
      </c>
      <c r="H166" t="s">
        <v>64</v>
      </c>
      <c r="J166" t="s">
        <v>337</v>
      </c>
      <c r="K166" t="s">
        <v>185</v>
      </c>
      <c r="L166" t="s">
        <v>186</v>
      </c>
      <c r="M166" t="s">
        <v>78</v>
      </c>
      <c r="N166" t="s">
        <v>68</v>
      </c>
      <c r="O166" t="s">
        <v>549</v>
      </c>
      <c r="X166" t="s">
        <v>70</v>
      </c>
      <c r="AD166">
        <v>1998</v>
      </c>
      <c r="AE166">
        <v>9</v>
      </c>
      <c r="AF166">
        <v>3</v>
      </c>
      <c r="AG166">
        <v>1998</v>
      </c>
      <c r="AH166">
        <v>9</v>
      </c>
      <c r="AI166">
        <v>3</v>
      </c>
      <c r="AJ166">
        <v>202</v>
      </c>
      <c r="AL166">
        <v>11000</v>
      </c>
      <c r="AN166">
        <v>11000</v>
      </c>
      <c r="AR166">
        <v>63.760455237399498</v>
      </c>
    </row>
    <row r="167" spans="1:44" x14ac:dyDescent="0.15">
      <c r="A167" t="s">
        <v>577</v>
      </c>
      <c r="B167" t="s">
        <v>445</v>
      </c>
      <c r="C167" t="s">
        <v>578</v>
      </c>
      <c r="E167" t="s">
        <v>61</v>
      </c>
      <c r="F167" t="s">
        <v>62</v>
      </c>
      <c r="G167" t="s">
        <v>63</v>
      </c>
      <c r="H167" t="s">
        <v>74</v>
      </c>
      <c r="J167" t="s">
        <v>83</v>
      </c>
      <c r="K167" t="s">
        <v>579</v>
      </c>
      <c r="L167" t="s">
        <v>580</v>
      </c>
      <c r="M167" t="s">
        <v>165</v>
      </c>
      <c r="N167" t="s">
        <v>68</v>
      </c>
      <c r="O167" t="s">
        <v>581</v>
      </c>
      <c r="X167" t="s">
        <v>70</v>
      </c>
      <c r="AD167">
        <v>1996</v>
      </c>
      <c r="AE167">
        <v>7</v>
      </c>
      <c r="AG167">
        <v>1996</v>
      </c>
      <c r="AH167">
        <v>7</v>
      </c>
      <c r="AL167">
        <v>200</v>
      </c>
      <c r="AN167">
        <v>200</v>
      </c>
      <c r="AR167">
        <v>61.351629728381702</v>
      </c>
    </row>
    <row r="168" spans="1:44" x14ac:dyDescent="0.15">
      <c r="A168" t="s">
        <v>582</v>
      </c>
      <c r="B168" t="s">
        <v>445</v>
      </c>
      <c r="C168" t="s">
        <v>200</v>
      </c>
      <c r="E168" t="s">
        <v>61</v>
      </c>
      <c r="F168" t="s">
        <v>62</v>
      </c>
      <c r="G168" t="s">
        <v>63</v>
      </c>
      <c r="H168" t="s">
        <v>74</v>
      </c>
      <c r="J168" t="s">
        <v>182</v>
      </c>
      <c r="K168" t="s">
        <v>583</v>
      </c>
      <c r="L168" t="s">
        <v>584</v>
      </c>
      <c r="M168" t="s">
        <v>529</v>
      </c>
      <c r="N168" t="s">
        <v>68</v>
      </c>
      <c r="O168" t="s">
        <v>585</v>
      </c>
      <c r="T168" t="s">
        <v>238</v>
      </c>
      <c r="U168" t="s">
        <v>238</v>
      </c>
      <c r="X168" t="s">
        <v>70</v>
      </c>
      <c r="AD168">
        <v>1996</v>
      </c>
      <c r="AE168">
        <v>5</v>
      </c>
      <c r="AF168">
        <v>31</v>
      </c>
      <c r="AG168">
        <v>1996</v>
      </c>
      <c r="AH168">
        <v>8</v>
      </c>
      <c r="AI168">
        <v>5</v>
      </c>
      <c r="AL168">
        <v>7516</v>
      </c>
      <c r="AN168">
        <v>7516</v>
      </c>
      <c r="AR168">
        <v>61.351629728381702</v>
      </c>
    </row>
    <row r="169" spans="1:44" x14ac:dyDescent="0.15">
      <c r="A169" t="s">
        <v>586</v>
      </c>
      <c r="B169" t="s">
        <v>445</v>
      </c>
      <c r="C169" t="s">
        <v>587</v>
      </c>
      <c r="E169" t="s">
        <v>61</v>
      </c>
      <c r="F169" t="s">
        <v>62</v>
      </c>
      <c r="G169" t="s">
        <v>63</v>
      </c>
      <c r="H169" t="s">
        <v>64</v>
      </c>
      <c r="J169" t="s">
        <v>532</v>
      </c>
      <c r="K169" t="s">
        <v>219</v>
      </c>
      <c r="L169" t="s">
        <v>220</v>
      </c>
      <c r="M169" t="s">
        <v>78</v>
      </c>
      <c r="N169" t="s">
        <v>68</v>
      </c>
      <c r="O169" t="s">
        <v>588</v>
      </c>
      <c r="S169" t="s">
        <v>69</v>
      </c>
      <c r="X169" t="s">
        <v>70</v>
      </c>
      <c r="AD169">
        <v>1996</v>
      </c>
      <c r="AE169">
        <v>7</v>
      </c>
      <c r="AF169">
        <v>5</v>
      </c>
      <c r="AG169">
        <v>1996</v>
      </c>
      <c r="AH169">
        <v>7</v>
      </c>
      <c r="AI169">
        <v>5</v>
      </c>
      <c r="AJ169">
        <v>45</v>
      </c>
      <c r="AL169">
        <v>9706</v>
      </c>
      <c r="AN169">
        <v>9706</v>
      </c>
      <c r="AR169">
        <v>61.351629728381702</v>
      </c>
    </row>
    <row r="170" spans="1:44" x14ac:dyDescent="0.15">
      <c r="A170" t="s">
        <v>589</v>
      </c>
      <c r="B170" t="s">
        <v>449</v>
      </c>
      <c r="C170" t="s">
        <v>348</v>
      </c>
      <c r="E170" t="s">
        <v>61</v>
      </c>
      <c r="F170" t="s">
        <v>62</v>
      </c>
      <c r="G170" t="s">
        <v>63</v>
      </c>
      <c r="H170" t="s">
        <v>74</v>
      </c>
      <c r="J170" t="s">
        <v>182</v>
      </c>
      <c r="K170" t="s">
        <v>583</v>
      </c>
      <c r="L170" t="s">
        <v>584</v>
      </c>
      <c r="M170" t="s">
        <v>529</v>
      </c>
      <c r="N170" t="s">
        <v>68</v>
      </c>
      <c r="O170" t="s">
        <v>590</v>
      </c>
      <c r="S170" t="s">
        <v>69</v>
      </c>
      <c r="T170" t="s">
        <v>238</v>
      </c>
      <c r="U170" t="s">
        <v>238</v>
      </c>
      <c r="X170" t="s">
        <v>70</v>
      </c>
      <c r="AD170">
        <v>1997</v>
      </c>
      <c r="AE170">
        <v>2</v>
      </c>
      <c r="AF170">
        <v>13</v>
      </c>
      <c r="AG170">
        <v>1997</v>
      </c>
      <c r="AH170">
        <v>2</v>
      </c>
      <c r="AI170">
        <v>13</v>
      </c>
      <c r="AJ170">
        <v>168</v>
      </c>
      <c r="AL170">
        <v>15618</v>
      </c>
      <c r="AN170">
        <v>15618</v>
      </c>
      <c r="AR170">
        <v>62.785835204506398</v>
      </c>
    </row>
    <row r="171" spans="1:44" x14ac:dyDescent="0.15">
      <c r="A171" t="s">
        <v>591</v>
      </c>
      <c r="B171" t="s">
        <v>453</v>
      </c>
      <c r="C171" t="s">
        <v>592</v>
      </c>
      <c r="E171" t="s">
        <v>61</v>
      </c>
      <c r="F171" t="s">
        <v>62</v>
      </c>
      <c r="G171" t="s">
        <v>63</v>
      </c>
      <c r="H171" t="s">
        <v>64</v>
      </c>
      <c r="J171" t="s">
        <v>567</v>
      </c>
      <c r="K171" t="s">
        <v>593</v>
      </c>
      <c r="L171" t="s">
        <v>594</v>
      </c>
      <c r="M171" t="s">
        <v>595</v>
      </c>
      <c r="N171" t="s">
        <v>177</v>
      </c>
      <c r="X171" t="s">
        <v>70</v>
      </c>
      <c r="AD171">
        <v>1998</v>
      </c>
      <c r="AE171">
        <v>2</v>
      </c>
      <c r="AF171">
        <v>4</v>
      </c>
      <c r="AG171">
        <v>1998</v>
      </c>
      <c r="AH171">
        <v>2</v>
      </c>
      <c r="AI171">
        <v>4</v>
      </c>
      <c r="AJ171">
        <v>114</v>
      </c>
      <c r="AR171">
        <v>63.760455237399498</v>
      </c>
    </row>
    <row r="172" spans="1:44" x14ac:dyDescent="0.15">
      <c r="A172" t="s">
        <v>596</v>
      </c>
      <c r="B172" t="s">
        <v>453</v>
      </c>
      <c r="C172" t="s">
        <v>597</v>
      </c>
      <c r="E172" t="s">
        <v>61</v>
      </c>
      <c r="F172" t="s">
        <v>62</v>
      </c>
      <c r="G172" t="s">
        <v>63</v>
      </c>
      <c r="H172" t="s">
        <v>64</v>
      </c>
      <c r="J172" t="s">
        <v>315</v>
      </c>
      <c r="K172" t="s">
        <v>598</v>
      </c>
      <c r="L172" t="s">
        <v>599</v>
      </c>
      <c r="M172" t="s">
        <v>165</v>
      </c>
      <c r="N172" t="s">
        <v>68</v>
      </c>
      <c r="T172" t="s">
        <v>238</v>
      </c>
      <c r="U172" t="s">
        <v>238</v>
      </c>
      <c r="X172" t="s">
        <v>70</v>
      </c>
      <c r="AD172">
        <v>1998</v>
      </c>
      <c r="AE172">
        <v>4</v>
      </c>
      <c r="AG172">
        <v>1998</v>
      </c>
      <c r="AH172">
        <v>7</v>
      </c>
      <c r="AI172">
        <v>3</v>
      </c>
      <c r="AJ172">
        <v>54</v>
      </c>
      <c r="AL172">
        <v>250000</v>
      </c>
      <c r="AN172">
        <v>250000</v>
      </c>
      <c r="AR172">
        <v>63.760455237399498</v>
      </c>
    </row>
    <row r="173" spans="1:44" x14ac:dyDescent="0.15">
      <c r="A173" t="s">
        <v>600</v>
      </c>
      <c r="B173" t="s">
        <v>453</v>
      </c>
      <c r="C173" t="s">
        <v>601</v>
      </c>
      <c r="E173" t="s">
        <v>61</v>
      </c>
      <c r="F173" t="s">
        <v>62</v>
      </c>
      <c r="G173" t="s">
        <v>63</v>
      </c>
      <c r="H173" t="s">
        <v>74</v>
      </c>
      <c r="K173" t="s">
        <v>602</v>
      </c>
      <c r="L173" t="s">
        <v>603</v>
      </c>
      <c r="M173" t="s">
        <v>529</v>
      </c>
      <c r="N173" t="s">
        <v>68</v>
      </c>
      <c r="O173" t="s">
        <v>604</v>
      </c>
      <c r="X173" t="s">
        <v>70</v>
      </c>
      <c r="AD173">
        <v>1998</v>
      </c>
      <c r="AE173">
        <v>2</v>
      </c>
      <c r="AF173">
        <v>4</v>
      </c>
      <c r="AG173">
        <v>1998</v>
      </c>
      <c r="AH173">
        <v>2</v>
      </c>
      <c r="AI173">
        <v>4</v>
      </c>
      <c r="AJ173">
        <v>40</v>
      </c>
      <c r="AL173">
        <v>148</v>
      </c>
      <c r="AN173">
        <v>148</v>
      </c>
      <c r="AR173">
        <v>63.760455237399498</v>
      </c>
    </row>
    <row r="174" spans="1:44" x14ac:dyDescent="0.15">
      <c r="A174" t="s">
        <v>605</v>
      </c>
      <c r="B174" t="s">
        <v>453</v>
      </c>
      <c r="C174" t="s">
        <v>606</v>
      </c>
      <c r="E174" t="s">
        <v>61</v>
      </c>
      <c r="F174" t="s">
        <v>62</v>
      </c>
      <c r="G174" t="s">
        <v>63</v>
      </c>
      <c r="H174" t="s">
        <v>64</v>
      </c>
      <c r="J174" t="s">
        <v>359</v>
      </c>
      <c r="K174" t="s">
        <v>219</v>
      </c>
      <c r="L174" t="s">
        <v>220</v>
      </c>
      <c r="M174" t="s">
        <v>78</v>
      </c>
      <c r="N174" t="s">
        <v>68</v>
      </c>
      <c r="O174" t="s">
        <v>549</v>
      </c>
      <c r="X174" t="s">
        <v>70</v>
      </c>
      <c r="AD174">
        <v>1998</v>
      </c>
      <c r="AE174">
        <v>9</v>
      </c>
      <c r="AF174">
        <v>9</v>
      </c>
      <c r="AG174">
        <v>1998</v>
      </c>
      <c r="AH174">
        <v>9</v>
      </c>
      <c r="AI174">
        <v>9</v>
      </c>
      <c r="AJ174">
        <v>20</v>
      </c>
      <c r="AR174">
        <v>63.760455237399498</v>
      </c>
    </row>
    <row r="175" spans="1:44" x14ac:dyDescent="0.15">
      <c r="A175" t="s">
        <v>607</v>
      </c>
      <c r="B175" t="s">
        <v>453</v>
      </c>
      <c r="C175" t="s">
        <v>608</v>
      </c>
      <c r="E175" t="s">
        <v>61</v>
      </c>
      <c r="F175" t="s">
        <v>62</v>
      </c>
      <c r="G175" t="s">
        <v>63</v>
      </c>
      <c r="H175" t="s">
        <v>64</v>
      </c>
      <c r="J175" t="s">
        <v>337</v>
      </c>
      <c r="K175" t="s">
        <v>219</v>
      </c>
      <c r="L175" t="s">
        <v>220</v>
      </c>
      <c r="M175" t="s">
        <v>78</v>
      </c>
      <c r="N175" t="s">
        <v>68</v>
      </c>
      <c r="O175" t="s">
        <v>549</v>
      </c>
      <c r="X175" t="s">
        <v>70</v>
      </c>
      <c r="AD175">
        <v>1998</v>
      </c>
      <c r="AE175">
        <v>9</v>
      </c>
      <c r="AF175">
        <v>11</v>
      </c>
      <c r="AG175">
        <v>1998</v>
      </c>
      <c r="AH175">
        <v>9</v>
      </c>
      <c r="AI175">
        <v>11</v>
      </c>
      <c r="AJ175">
        <v>214</v>
      </c>
      <c r="AL175">
        <v>8000</v>
      </c>
      <c r="AN175">
        <v>8000</v>
      </c>
      <c r="AR175">
        <v>63.760455237399498</v>
      </c>
    </row>
    <row r="176" spans="1:44" x14ac:dyDescent="0.15">
      <c r="A176" t="s">
        <v>609</v>
      </c>
      <c r="B176" t="s">
        <v>610</v>
      </c>
      <c r="C176" t="s">
        <v>611</v>
      </c>
      <c r="E176" t="s">
        <v>61</v>
      </c>
      <c r="F176" t="s">
        <v>62</v>
      </c>
      <c r="G176" t="s">
        <v>63</v>
      </c>
      <c r="H176" t="s">
        <v>74</v>
      </c>
      <c r="J176" t="s">
        <v>83</v>
      </c>
      <c r="K176" t="s">
        <v>455</v>
      </c>
      <c r="L176" t="s">
        <v>456</v>
      </c>
      <c r="M176" t="s">
        <v>67</v>
      </c>
      <c r="N176" t="s">
        <v>68</v>
      </c>
      <c r="O176" t="s">
        <v>612</v>
      </c>
      <c r="T176" t="s">
        <v>238</v>
      </c>
      <c r="U176" t="s">
        <v>238</v>
      </c>
      <c r="X176" t="s">
        <v>70</v>
      </c>
      <c r="AD176">
        <v>1999</v>
      </c>
      <c r="AE176">
        <v>5</v>
      </c>
      <c r="AF176">
        <v>29</v>
      </c>
      <c r="AG176">
        <v>1999</v>
      </c>
      <c r="AH176">
        <v>7</v>
      </c>
      <c r="AI176">
        <v>12</v>
      </c>
      <c r="AL176">
        <v>14402</v>
      </c>
      <c r="AN176">
        <v>14402</v>
      </c>
      <c r="AR176">
        <v>65.155546861528293</v>
      </c>
    </row>
    <row r="177" spans="1:44" x14ac:dyDescent="0.15">
      <c r="A177" t="s">
        <v>613</v>
      </c>
      <c r="B177" t="s">
        <v>610</v>
      </c>
      <c r="C177" t="s">
        <v>614</v>
      </c>
      <c r="E177" t="s">
        <v>61</v>
      </c>
      <c r="F177" t="s">
        <v>62</v>
      </c>
      <c r="G177" t="s">
        <v>63</v>
      </c>
      <c r="H177" t="s">
        <v>64</v>
      </c>
      <c r="J177" t="s">
        <v>567</v>
      </c>
      <c r="K177" t="s">
        <v>455</v>
      </c>
      <c r="L177" t="s">
        <v>456</v>
      </c>
      <c r="M177" t="s">
        <v>67</v>
      </c>
      <c r="N177" t="s">
        <v>68</v>
      </c>
      <c r="O177" t="s">
        <v>615</v>
      </c>
      <c r="T177" t="s">
        <v>238</v>
      </c>
      <c r="U177" t="s">
        <v>238</v>
      </c>
      <c r="X177" t="s">
        <v>70</v>
      </c>
      <c r="AD177">
        <v>1999</v>
      </c>
      <c r="AE177">
        <v>1</v>
      </c>
      <c r="AG177">
        <v>1999</v>
      </c>
      <c r="AH177">
        <v>2</v>
      </c>
      <c r="AI177">
        <v>26</v>
      </c>
      <c r="AJ177">
        <v>135</v>
      </c>
      <c r="AL177">
        <v>6300</v>
      </c>
      <c r="AN177">
        <v>6300</v>
      </c>
      <c r="AR177">
        <v>65.155546861528293</v>
      </c>
    </row>
    <row r="178" spans="1:44" x14ac:dyDescent="0.15">
      <c r="A178" t="s">
        <v>616</v>
      </c>
      <c r="B178" t="s">
        <v>617</v>
      </c>
      <c r="C178" t="s">
        <v>618</v>
      </c>
      <c r="E178" t="s">
        <v>61</v>
      </c>
      <c r="F178" t="s">
        <v>62</v>
      </c>
      <c r="G178" t="s">
        <v>63</v>
      </c>
      <c r="H178" t="s">
        <v>74</v>
      </c>
      <c r="J178" t="s">
        <v>83</v>
      </c>
      <c r="K178" t="s">
        <v>455</v>
      </c>
      <c r="L178" t="s">
        <v>456</v>
      </c>
      <c r="M178" t="s">
        <v>67</v>
      </c>
      <c r="N178" t="s">
        <v>68</v>
      </c>
      <c r="O178" t="s">
        <v>619</v>
      </c>
      <c r="T178" t="s">
        <v>238</v>
      </c>
      <c r="U178" t="s">
        <v>238</v>
      </c>
      <c r="X178" t="s">
        <v>70</v>
      </c>
      <c r="AD178">
        <v>2000</v>
      </c>
      <c r="AE178">
        <v>8</v>
      </c>
      <c r="AG178">
        <v>2000</v>
      </c>
      <c r="AH178">
        <v>9</v>
      </c>
      <c r="AI178">
        <v>13</v>
      </c>
      <c r="AJ178">
        <v>19</v>
      </c>
      <c r="AL178">
        <v>1604</v>
      </c>
      <c r="AN178">
        <v>1604</v>
      </c>
      <c r="AR178">
        <v>67.355758979312995</v>
      </c>
    </row>
    <row r="179" spans="1:44" x14ac:dyDescent="0.15">
      <c r="A179" t="s">
        <v>620</v>
      </c>
      <c r="B179" t="s">
        <v>617</v>
      </c>
      <c r="C179" t="s">
        <v>621</v>
      </c>
      <c r="E179" t="s">
        <v>61</v>
      </c>
      <c r="F179" t="s">
        <v>62</v>
      </c>
      <c r="G179" t="s">
        <v>63</v>
      </c>
      <c r="H179" t="s">
        <v>64</v>
      </c>
      <c r="K179" t="s">
        <v>455</v>
      </c>
      <c r="L179" t="s">
        <v>456</v>
      </c>
      <c r="M179" t="s">
        <v>67</v>
      </c>
      <c r="N179" t="s">
        <v>68</v>
      </c>
      <c r="O179" t="s">
        <v>622</v>
      </c>
      <c r="X179" t="s">
        <v>70</v>
      </c>
      <c r="AD179">
        <v>2000</v>
      </c>
      <c r="AE179">
        <v>1</v>
      </c>
      <c r="AG179">
        <v>2000</v>
      </c>
      <c r="AH179">
        <v>1</v>
      </c>
      <c r="AJ179">
        <v>507</v>
      </c>
      <c r="AR179">
        <v>67.355758979312995</v>
      </c>
    </row>
    <row r="180" spans="1:44" x14ac:dyDescent="0.15">
      <c r="A180" t="s">
        <v>623</v>
      </c>
      <c r="B180" t="s">
        <v>617</v>
      </c>
      <c r="C180" t="s">
        <v>624</v>
      </c>
      <c r="E180" t="s">
        <v>61</v>
      </c>
      <c r="F180" t="s">
        <v>62</v>
      </c>
      <c r="G180" t="s">
        <v>63</v>
      </c>
      <c r="H180" t="s">
        <v>64</v>
      </c>
      <c r="J180" t="s">
        <v>459</v>
      </c>
      <c r="K180" t="s">
        <v>455</v>
      </c>
      <c r="L180" t="s">
        <v>456</v>
      </c>
      <c r="M180" t="s">
        <v>67</v>
      </c>
      <c r="N180" t="s">
        <v>68</v>
      </c>
      <c r="O180" t="s">
        <v>625</v>
      </c>
      <c r="T180" t="s">
        <v>238</v>
      </c>
      <c r="U180" t="s">
        <v>238</v>
      </c>
      <c r="X180" t="s">
        <v>70</v>
      </c>
      <c r="AD180">
        <v>2000</v>
      </c>
      <c r="AE180">
        <v>5</v>
      </c>
      <c r="AG180">
        <v>2000</v>
      </c>
      <c r="AH180">
        <v>7</v>
      </c>
      <c r="AI180">
        <v>11</v>
      </c>
      <c r="AJ180">
        <v>16</v>
      </c>
      <c r="AL180">
        <v>11</v>
      </c>
      <c r="AN180">
        <v>11</v>
      </c>
      <c r="AR180">
        <v>67.355758979312995</v>
      </c>
    </row>
    <row r="181" spans="1:44" x14ac:dyDescent="0.15">
      <c r="A181" t="s">
        <v>626</v>
      </c>
      <c r="B181" t="s">
        <v>617</v>
      </c>
      <c r="C181" t="s">
        <v>627</v>
      </c>
      <c r="E181" t="s">
        <v>61</v>
      </c>
      <c r="F181" t="s">
        <v>62</v>
      </c>
      <c r="G181" t="s">
        <v>63</v>
      </c>
      <c r="J181" t="s">
        <v>628</v>
      </c>
      <c r="K181" t="s">
        <v>455</v>
      </c>
      <c r="L181" t="s">
        <v>456</v>
      </c>
      <c r="M181" t="s">
        <v>67</v>
      </c>
      <c r="N181" t="s">
        <v>68</v>
      </c>
      <c r="O181" t="s">
        <v>629</v>
      </c>
      <c r="X181" t="s">
        <v>70</v>
      </c>
      <c r="AD181">
        <v>2000</v>
      </c>
      <c r="AE181">
        <v>9</v>
      </c>
      <c r="AG181">
        <v>2000</v>
      </c>
      <c r="AH181">
        <v>9</v>
      </c>
      <c r="AJ181">
        <v>15</v>
      </c>
      <c r="AL181">
        <v>613</v>
      </c>
      <c r="AN181">
        <v>613</v>
      </c>
      <c r="AR181">
        <v>67.355758979312995</v>
      </c>
    </row>
    <row r="182" spans="1:44" x14ac:dyDescent="0.15">
      <c r="A182" t="s">
        <v>630</v>
      </c>
      <c r="B182" t="s">
        <v>617</v>
      </c>
      <c r="C182" t="s">
        <v>631</v>
      </c>
      <c r="E182" t="s">
        <v>61</v>
      </c>
      <c r="F182" t="s">
        <v>62</v>
      </c>
      <c r="G182" t="s">
        <v>63</v>
      </c>
      <c r="H182" t="s">
        <v>64</v>
      </c>
      <c r="J182" t="s">
        <v>359</v>
      </c>
      <c r="K182" t="s">
        <v>90</v>
      </c>
      <c r="L182" t="s">
        <v>91</v>
      </c>
      <c r="M182" t="s">
        <v>67</v>
      </c>
      <c r="N182" t="s">
        <v>68</v>
      </c>
      <c r="O182" t="s">
        <v>632</v>
      </c>
      <c r="X182" t="s">
        <v>70</v>
      </c>
      <c r="AD182">
        <v>2000</v>
      </c>
      <c r="AE182">
        <v>7</v>
      </c>
      <c r="AG182">
        <v>2000</v>
      </c>
      <c r="AH182">
        <v>7</v>
      </c>
      <c r="AJ182">
        <v>21</v>
      </c>
      <c r="AL182">
        <v>522</v>
      </c>
      <c r="AN182">
        <v>522</v>
      </c>
      <c r="AR182">
        <v>67.355758979312995</v>
      </c>
    </row>
    <row r="183" spans="1:44" x14ac:dyDescent="0.15">
      <c r="A183" t="s">
        <v>633</v>
      </c>
      <c r="B183" t="s">
        <v>617</v>
      </c>
      <c r="C183" t="s">
        <v>484</v>
      </c>
      <c r="E183" t="s">
        <v>61</v>
      </c>
      <c r="F183" t="s">
        <v>62</v>
      </c>
      <c r="G183" t="s">
        <v>63</v>
      </c>
      <c r="J183" t="s">
        <v>634</v>
      </c>
      <c r="K183" t="s">
        <v>90</v>
      </c>
      <c r="L183" t="s">
        <v>91</v>
      </c>
      <c r="M183" t="s">
        <v>67</v>
      </c>
      <c r="N183" t="s">
        <v>68</v>
      </c>
      <c r="O183" t="s">
        <v>635</v>
      </c>
      <c r="X183" t="s">
        <v>70</v>
      </c>
      <c r="AD183">
        <v>2000</v>
      </c>
      <c r="AE183">
        <v>3</v>
      </c>
      <c r="AG183">
        <v>2000</v>
      </c>
      <c r="AH183">
        <v>3</v>
      </c>
      <c r="AL183">
        <v>3352</v>
      </c>
      <c r="AN183">
        <v>3352</v>
      </c>
      <c r="AR183">
        <v>67.355758979312995</v>
      </c>
    </row>
    <row r="184" spans="1:44" x14ac:dyDescent="0.15">
      <c r="A184" t="s">
        <v>636</v>
      </c>
      <c r="B184" t="s">
        <v>617</v>
      </c>
      <c r="C184" t="s">
        <v>637</v>
      </c>
      <c r="E184" t="s">
        <v>61</v>
      </c>
      <c r="F184" t="s">
        <v>62</v>
      </c>
      <c r="G184" t="s">
        <v>63</v>
      </c>
      <c r="K184" t="s">
        <v>90</v>
      </c>
      <c r="L184" t="s">
        <v>91</v>
      </c>
      <c r="M184" t="s">
        <v>67</v>
      </c>
      <c r="N184" t="s">
        <v>68</v>
      </c>
      <c r="O184" t="s">
        <v>638</v>
      </c>
      <c r="X184" t="s">
        <v>70</v>
      </c>
      <c r="AD184">
        <v>2000</v>
      </c>
      <c r="AE184">
        <v>10</v>
      </c>
      <c r="AG184">
        <v>2000</v>
      </c>
      <c r="AH184">
        <v>10</v>
      </c>
      <c r="AJ184">
        <v>10</v>
      </c>
      <c r="AL184">
        <v>22340</v>
      </c>
      <c r="AN184">
        <v>22340</v>
      </c>
      <c r="AR184">
        <v>67.355758979312995</v>
      </c>
    </row>
    <row r="185" spans="1:44" x14ac:dyDescent="0.15">
      <c r="A185" t="s">
        <v>639</v>
      </c>
      <c r="B185" t="s">
        <v>453</v>
      </c>
      <c r="C185" t="s">
        <v>640</v>
      </c>
      <c r="E185" t="s">
        <v>61</v>
      </c>
      <c r="F185" t="s">
        <v>62</v>
      </c>
      <c r="G185" t="s">
        <v>63</v>
      </c>
      <c r="H185" t="s">
        <v>74</v>
      </c>
      <c r="K185" t="s">
        <v>641</v>
      </c>
      <c r="L185" t="s">
        <v>642</v>
      </c>
      <c r="M185" t="s">
        <v>529</v>
      </c>
      <c r="N185" t="s">
        <v>68</v>
      </c>
      <c r="O185" t="s">
        <v>643</v>
      </c>
      <c r="X185" t="s">
        <v>70</v>
      </c>
      <c r="AD185">
        <v>1998</v>
      </c>
      <c r="AE185">
        <v>12</v>
      </c>
      <c r="AF185">
        <v>9</v>
      </c>
      <c r="AG185">
        <v>1998</v>
      </c>
      <c r="AH185">
        <v>12</v>
      </c>
      <c r="AI185">
        <v>9</v>
      </c>
      <c r="AJ185">
        <v>7</v>
      </c>
      <c r="AL185">
        <v>593</v>
      </c>
      <c r="AN185">
        <v>593</v>
      </c>
      <c r="AR185">
        <v>63.760455237399498</v>
      </c>
    </row>
    <row r="186" spans="1:44" x14ac:dyDescent="0.15">
      <c r="A186" t="s">
        <v>644</v>
      </c>
      <c r="B186" t="s">
        <v>453</v>
      </c>
      <c r="C186" t="s">
        <v>645</v>
      </c>
      <c r="E186" t="s">
        <v>61</v>
      </c>
      <c r="F186" t="s">
        <v>62</v>
      </c>
      <c r="G186" t="s">
        <v>63</v>
      </c>
      <c r="H186" t="s">
        <v>64</v>
      </c>
      <c r="J186" t="s">
        <v>646</v>
      </c>
      <c r="K186" t="s">
        <v>527</v>
      </c>
      <c r="L186" t="s">
        <v>528</v>
      </c>
      <c r="M186" t="s">
        <v>529</v>
      </c>
      <c r="N186" t="s">
        <v>68</v>
      </c>
      <c r="O186" t="s">
        <v>647</v>
      </c>
      <c r="T186" t="s">
        <v>238</v>
      </c>
      <c r="U186" t="s">
        <v>238</v>
      </c>
      <c r="X186" t="s">
        <v>70</v>
      </c>
      <c r="AD186">
        <v>1998</v>
      </c>
      <c r="AE186">
        <v>9</v>
      </c>
      <c r="AF186">
        <v>7</v>
      </c>
      <c r="AG186">
        <v>1998</v>
      </c>
      <c r="AH186">
        <v>9</v>
      </c>
      <c r="AI186">
        <v>21</v>
      </c>
      <c r="AL186">
        <v>458</v>
      </c>
      <c r="AN186">
        <v>458</v>
      </c>
      <c r="AR186">
        <v>63.760455237399498</v>
      </c>
    </row>
    <row r="187" spans="1:44" x14ac:dyDescent="0.15">
      <c r="A187" t="s">
        <v>648</v>
      </c>
      <c r="B187" t="s">
        <v>453</v>
      </c>
      <c r="C187" t="s">
        <v>649</v>
      </c>
      <c r="E187" t="s">
        <v>61</v>
      </c>
      <c r="F187" t="s">
        <v>62</v>
      </c>
      <c r="G187" t="s">
        <v>63</v>
      </c>
      <c r="H187" t="s">
        <v>74</v>
      </c>
      <c r="J187" t="s">
        <v>650</v>
      </c>
      <c r="K187" t="s">
        <v>163</v>
      </c>
      <c r="L187" t="s">
        <v>164</v>
      </c>
      <c r="M187" t="s">
        <v>165</v>
      </c>
      <c r="N187" t="s">
        <v>68</v>
      </c>
      <c r="O187" t="s">
        <v>651</v>
      </c>
      <c r="X187" t="s">
        <v>70</v>
      </c>
      <c r="AD187">
        <v>1998</v>
      </c>
      <c r="AE187">
        <v>8</v>
      </c>
      <c r="AF187">
        <v>19</v>
      </c>
      <c r="AG187">
        <v>1998</v>
      </c>
      <c r="AH187">
        <v>8</v>
      </c>
      <c r="AI187">
        <v>19</v>
      </c>
      <c r="AL187">
        <v>350</v>
      </c>
      <c r="AN187">
        <v>350</v>
      </c>
      <c r="AR187">
        <v>63.760455237399498</v>
      </c>
    </row>
    <row r="188" spans="1:44" x14ac:dyDescent="0.15">
      <c r="A188" t="s">
        <v>652</v>
      </c>
      <c r="B188" t="s">
        <v>453</v>
      </c>
      <c r="C188" t="s">
        <v>653</v>
      </c>
      <c r="E188" t="s">
        <v>61</v>
      </c>
      <c r="F188" t="s">
        <v>62</v>
      </c>
      <c r="G188" t="s">
        <v>63</v>
      </c>
      <c r="H188" t="s">
        <v>64</v>
      </c>
      <c r="J188" t="s">
        <v>113</v>
      </c>
      <c r="K188" t="s">
        <v>150</v>
      </c>
      <c r="L188" t="s">
        <v>151</v>
      </c>
      <c r="M188" t="s">
        <v>78</v>
      </c>
      <c r="N188" t="s">
        <v>68</v>
      </c>
      <c r="O188" t="s">
        <v>654</v>
      </c>
      <c r="P188" t="s">
        <v>655</v>
      </c>
      <c r="T188" t="s">
        <v>238</v>
      </c>
      <c r="U188" t="s">
        <v>238</v>
      </c>
      <c r="X188" t="s">
        <v>70</v>
      </c>
      <c r="AC188">
        <v>2</v>
      </c>
      <c r="AD188">
        <v>1998</v>
      </c>
      <c r="AE188">
        <v>9</v>
      </c>
      <c r="AG188">
        <v>1998</v>
      </c>
      <c r="AH188">
        <v>12</v>
      </c>
      <c r="AI188">
        <v>31</v>
      </c>
      <c r="AJ188">
        <f>105/AC188</f>
        <v>52.5</v>
      </c>
      <c r="AL188">
        <f>160/AC188</f>
        <v>80</v>
      </c>
      <c r="AN188">
        <f>160/AC188</f>
        <v>80</v>
      </c>
      <c r="AR188">
        <v>63.760455237399498</v>
      </c>
    </row>
    <row r="189" spans="1:44" x14ac:dyDescent="0.15">
      <c r="A189" t="s">
        <v>652</v>
      </c>
      <c r="B189" t="s">
        <v>453</v>
      </c>
      <c r="C189" t="s">
        <v>653</v>
      </c>
      <c r="E189" t="s">
        <v>61</v>
      </c>
      <c r="F189" t="s">
        <v>62</v>
      </c>
      <c r="G189" t="s">
        <v>63</v>
      </c>
      <c r="H189" t="s">
        <v>64</v>
      </c>
      <c r="J189" t="s">
        <v>113</v>
      </c>
      <c r="K189" t="s">
        <v>150</v>
      </c>
      <c r="L189" t="s">
        <v>151</v>
      </c>
      <c r="M189" t="s">
        <v>78</v>
      </c>
      <c r="N189" t="s">
        <v>68</v>
      </c>
      <c r="O189" t="s">
        <v>654</v>
      </c>
      <c r="P189" t="s">
        <v>655</v>
      </c>
      <c r="T189" t="s">
        <v>238</v>
      </c>
      <c r="U189" t="s">
        <v>238</v>
      </c>
      <c r="X189" t="s">
        <v>70</v>
      </c>
      <c r="AC189">
        <v>2</v>
      </c>
      <c r="AD189">
        <v>1999</v>
      </c>
      <c r="AE189">
        <v>1</v>
      </c>
      <c r="AF189">
        <v>1</v>
      </c>
      <c r="AG189">
        <v>1999</v>
      </c>
      <c r="AH189">
        <v>4</v>
      </c>
      <c r="AJ189">
        <f>105/AC189</f>
        <v>52.5</v>
      </c>
      <c r="AL189">
        <f>160/AC189</f>
        <v>80</v>
      </c>
      <c r="AN189">
        <f>160/AC189</f>
        <v>80</v>
      </c>
      <c r="AR189">
        <v>63.760455237399498</v>
      </c>
    </row>
    <row r="190" spans="1:44" x14ac:dyDescent="0.15">
      <c r="A190" t="s">
        <v>656</v>
      </c>
      <c r="B190" t="s">
        <v>610</v>
      </c>
      <c r="C190" t="s">
        <v>657</v>
      </c>
      <c r="E190" t="s">
        <v>61</v>
      </c>
      <c r="F190" t="s">
        <v>62</v>
      </c>
      <c r="G190" t="s">
        <v>63</v>
      </c>
      <c r="H190" t="s">
        <v>64</v>
      </c>
      <c r="J190" t="s">
        <v>337</v>
      </c>
      <c r="K190" t="s">
        <v>76</v>
      </c>
      <c r="L190" t="s">
        <v>77</v>
      </c>
      <c r="M190" t="s">
        <v>78</v>
      </c>
      <c r="N190" t="s">
        <v>68</v>
      </c>
      <c r="X190" t="s">
        <v>70</v>
      </c>
      <c r="AD190">
        <v>1999</v>
      </c>
      <c r="AG190">
        <v>1999</v>
      </c>
      <c r="AJ190">
        <v>45</v>
      </c>
      <c r="AL190">
        <v>3751</v>
      </c>
      <c r="AN190">
        <v>3751</v>
      </c>
      <c r="AR190">
        <v>65.155546861528293</v>
      </c>
    </row>
    <row r="191" spans="1:44" x14ac:dyDescent="0.15">
      <c r="A191" t="s">
        <v>658</v>
      </c>
      <c r="B191" t="s">
        <v>610</v>
      </c>
      <c r="C191" t="s">
        <v>659</v>
      </c>
      <c r="E191" t="s">
        <v>61</v>
      </c>
      <c r="F191" t="s">
        <v>62</v>
      </c>
      <c r="G191" t="s">
        <v>63</v>
      </c>
      <c r="J191" t="s">
        <v>660</v>
      </c>
      <c r="K191" t="s">
        <v>76</v>
      </c>
      <c r="L191" t="s">
        <v>77</v>
      </c>
      <c r="M191" t="s">
        <v>78</v>
      </c>
      <c r="N191" t="s">
        <v>68</v>
      </c>
      <c r="O191" t="s">
        <v>661</v>
      </c>
      <c r="X191" t="s">
        <v>70</v>
      </c>
      <c r="AD191">
        <v>1999</v>
      </c>
      <c r="AE191">
        <v>3</v>
      </c>
      <c r="AG191">
        <v>1999</v>
      </c>
      <c r="AH191">
        <v>3</v>
      </c>
      <c r="AJ191">
        <v>10</v>
      </c>
      <c r="AL191">
        <v>627</v>
      </c>
      <c r="AN191">
        <v>627</v>
      </c>
      <c r="AR191">
        <v>65.155546861528293</v>
      </c>
    </row>
    <row r="192" spans="1:44" x14ac:dyDescent="0.15">
      <c r="A192" t="s">
        <v>662</v>
      </c>
      <c r="B192" t="s">
        <v>610</v>
      </c>
      <c r="C192" t="s">
        <v>663</v>
      </c>
      <c r="E192" t="s">
        <v>61</v>
      </c>
      <c r="F192" t="s">
        <v>62</v>
      </c>
      <c r="G192" t="s">
        <v>63</v>
      </c>
      <c r="H192" t="s">
        <v>142</v>
      </c>
      <c r="K192" t="s">
        <v>65</v>
      </c>
      <c r="L192" t="s">
        <v>66</v>
      </c>
      <c r="M192" t="s">
        <v>67</v>
      </c>
      <c r="N192" t="s">
        <v>68</v>
      </c>
      <c r="O192" t="s">
        <v>664</v>
      </c>
      <c r="X192" t="s">
        <v>70</v>
      </c>
      <c r="AD192">
        <v>1999</v>
      </c>
      <c r="AE192">
        <v>10</v>
      </c>
      <c r="AG192">
        <v>1999</v>
      </c>
      <c r="AH192">
        <v>10</v>
      </c>
      <c r="AJ192">
        <v>1</v>
      </c>
      <c r="AL192">
        <v>499</v>
      </c>
      <c r="AN192">
        <v>499</v>
      </c>
      <c r="AR192">
        <v>65.155546861528293</v>
      </c>
    </row>
    <row r="193" spans="1:44" x14ac:dyDescent="0.15">
      <c r="A193" t="s">
        <v>665</v>
      </c>
      <c r="B193" t="s">
        <v>610</v>
      </c>
      <c r="C193" t="s">
        <v>666</v>
      </c>
      <c r="E193" t="s">
        <v>61</v>
      </c>
      <c r="F193" t="s">
        <v>62</v>
      </c>
      <c r="G193" t="s">
        <v>63</v>
      </c>
      <c r="H193" t="s">
        <v>64</v>
      </c>
      <c r="J193" t="s">
        <v>667</v>
      </c>
      <c r="K193" t="s">
        <v>65</v>
      </c>
      <c r="L193" t="s">
        <v>66</v>
      </c>
      <c r="M193" t="s">
        <v>67</v>
      </c>
      <c r="N193" t="s">
        <v>68</v>
      </c>
      <c r="O193" t="s">
        <v>668</v>
      </c>
      <c r="X193" t="s">
        <v>70</v>
      </c>
      <c r="AD193">
        <v>1999</v>
      </c>
      <c r="AE193">
        <v>3</v>
      </c>
      <c r="AF193">
        <v>6</v>
      </c>
      <c r="AG193">
        <v>1999</v>
      </c>
      <c r="AH193">
        <v>3</v>
      </c>
      <c r="AI193">
        <v>6</v>
      </c>
      <c r="AL193">
        <v>285</v>
      </c>
      <c r="AN193">
        <v>285</v>
      </c>
      <c r="AR193">
        <v>65.155546861528293</v>
      </c>
    </row>
    <row r="194" spans="1:44" x14ac:dyDescent="0.15">
      <c r="A194" t="s">
        <v>669</v>
      </c>
      <c r="B194" t="s">
        <v>610</v>
      </c>
      <c r="C194" t="s">
        <v>670</v>
      </c>
      <c r="E194" t="s">
        <v>61</v>
      </c>
      <c r="F194" t="s">
        <v>62</v>
      </c>
      <c r="G194" t="s">
        <v>63</v>
      </c>
      <c r="H194" t="s">
        <v>64</v>
      </c>
      <c r="J194" t="s">
        <v>545</v>
      </c>
      <c r="K194" t="s">
        <v>65</v>
      </c>
      <c r="L194" t="s">
        <v>66</v>
      </c>
      <c r="M194" t="s">
        <v>67</v>
      </c>
      <c r="N194" t="s">
        <v>68</v>
      </c>
      <c r="O194" t="s">
        <v>671</v>
      </c>
      <c r="T194" t="s">
        <v>238</v>
      </c>
      <c r="U194" t="s">
        <v>238</v>
      </c>
      <c r="X194" t="s">
        <v>70</v>
      </c>
      <c r="AD194">
        <v>1999</v>
      </c>
      <c r="AE194">
        <v>9</v>
      </c>
      <c r="AG194">
        <v>1999</v>
      </c>
      <c r="AH194">
        <v>12</v>
      </c>
      <c r="AI194">
        <v>6</v>
      </c>
      <c r="AJ194">
        <v>200</v>
      </c>
      <c r="AL194">
        <v>765</v>
      </c>
      <c r="AN194">
        <v>765</v>
      </c>
      <c r="AR194">
        <v>65.155546861528293</v>
      </c>
    </row>
    <row r="195" spans="1:44" x14ac:dyDescent="0.15">
      <c r="A195" t="s">
        <v>672</v>
      </c>
      <c r="B195" t="s">
        <v>610</v>
      </c>
      <c r="C195" t="s">
        <v>507</v>
      </c>
      <c r="E195" t="s">
        <v>61</v>
      </c>
      <c r="F195" t="s">
        <v>62</v>
      </c>
      <c r="G195" t="s">
        <v>63</v>
      </c>
      <c r="J195" t="s">
        <v>660</v>
      </c>
      <c r="K195" t="s">
        <v>65</v>
      </c>
      <c r="L195" t="s">
        <v>66</v>
      </c>
      <c r="M195" t="s">
        <v>67</v>
      </c>
      <c r="N195" t="s">
        <v>68</v>
      </c>
      <c r="O195" t="s">
        <v>673</v>
      </c>
      <c r="X195" t="s">
        <v>70</v>
      </c>
      <c r="AD195">
        <v>1999</v>
      </c>
      <c r="AE195">
        <v>9</v>
      </c>
      <c r="AG195">
        <v>1999</v>
      </c>
      <c r="AH195">
        <v>9</v>
      </c>
      <c r="AJ195">
        <v>11</v>
      </c>
      <c r="AL195">
        <v>75</v>
      </c>
      <c r="AN195">
        <v>75</v>
      </c>
      <c r="AR195">
        <v>65.155546861528293</v>
      </c>
    </row>
    <row r="196" spans="1:44" x14ac:dyDescent="0.15">
      <c r="A196" t="s">
        <v>674</v>
      </c>
      <c r="B196" t="s">
        <v>610</v>
      </c>
      <c r="C196" t="s">
        <v>618</v>
      </c>
      <c r="E196" t="s">
        <v>61</v>
      </c>
      <c r="F196" t="s">
        <v>62</v>
      </c>
      <c r="G196" t="s">
        <v>63</v>
      </c>
      <c r="K196" t="s">
        <v>65</v>
      </c>
      <c r="L196" t="s">
        <v>66</v>
      </c>
      <c r="M196" t="s">
        <v>67</v>
      </c>
      <c r="N196" t="s">
        <v>68</v>
      </c>
      <c r="O196" t="s">
        <v>675</v>
      </c>
      <c r="X196" t="s">
        <v>70</v>
      </c>
      <c r="AD196">
        <v>1999</v>
      </c>
      <c r="AE196">
        <v>11</v>
      </c>
      <c r="AG196">
        <v>1999</v>
      </c>
      <c r="AH196">
        <v>11</v>
      </c>
      <c r="AJ196">
        <v>69</v>
      </c>
      <c r="AL196">
        <v>77880</v>
      </c>
      <c r="AN196">
        <v>77880</v>
      </c>
      <c r="AR196">
        <v>65.155546861528293</v>
      </c>
    </row>
    <row r="197" spans="1:44" x14ac:dyDescent="0.15">
      <c r="A197" t="s">
        <v>676</v>
      </c>
      <c r="B197" t="s">
        <v>610</v>
      </c>
      <c r="C197" t="s">
        <v>677</v>
      </c>
      <c r="E197" t="s">
        <v>61</v>
      </c>
      <c r="F197" t="s">
        <v>62</v>
      </c>
      <c r="G197" t="s">
        <v>63</v>
      </c>
      <c r="J197" t="s">
        <v>678</v>
      </c>
      <c r="K197" t="s">
        <v>641</v>
      </c>
      <c r="L197" t="s">
        <v>642</v>
      </c>
      <c r="M197" t="s">
        <v>529</v>
      </c>
      <c r="N197" t="s">
        <v>68</v>
      </c>
      <c r="X197" t="s">
        <v>70</v>
      </c>
      <c r="AD197">
        <v>1999</v>
      </c>
      <c r="AG197">
        <v>1999</v>
      </c>
      <c r="AL197">
        <v>166</v>
      </c>
      <c r="AN197">
        <v>166</v>
      </c>
      <c r="AR197">
        <v>65.155546861528293</v>
      </c>
    </row>
    <row r="198" spans="1:44" x14ac:dyDescent="0.15">
      <c r="A198" t="s">
        <v>679</v>
      </c>
      <c r="B198" t="s">
        <v>610</v>
      </c>
      <c r="C198" t="s">
        <v>680</v>
      </c>
      <c r="E198" t="s">
        <v>61</v>
      </c>
      <c r="F198" t="s">
        <v>62</v>
      </c>
      <c r="G198" t="s">
        <v>63</v>
      </c>
      <c r="H198" t="s">
        <v>74</v>
      </c>
      <c r="J198" t="s">
        <v>83</v>
      </c>
      <c r="K198" t="s">
        <v>423</v>
      </c>
      <c r="L198" t="s">
        <v>424</v>
      </c>
      <c r="M198" t="s">
        <v>78</v>
      </c>
      <c r="N198" t="s">
        <v>68</v>
      </c>
      <c r="O198" t="s">
        <v>681</v>
      </c>
      <c r="T198" t="s">
        <v>238</v>
      </c>
      <c r="U198" t="s">
        <v>238</v>
      </c>
      <c r="X198" t="s">
        <v>70</v>
      </c>
      <c r="AD198">
        <v>1999</v>
      </c>
      <c r="AE198">
        <v>4</v>
      </c>
      <c r="AF198">
        <v>16</v>
      </c>
      <c r="AG198">
        <v>1999</v>
      </c>
      <c r="AH198">
        <v>5</v>
      </c>
      <c r="AI198">
        <v>16</v>
      </c>
      <c r="AJ198">
        <v>56</v>
      </c>
      <c r="AL198">
        <v>874</v>
      </c>
      <c r="AN198">
        <v>874</v>
      </c>
      <c r="AR198">
        <v>65.155546861528293</v>
      </c>
    </row>
    <row r="199" spans="1:44" x14ac:dyDescent="0.15">
      <c r="A199" t="s">
        <v>682</v>
      </c>
      <c r="B199" t="s">
        <v>610</v>
      </c>
      <c r="C199" t="s">
        <v>683</v>
      </c>
      <c r="E199" t="s">
        <v>61</v>
      </c>
      <c r="F199" t="s">
        <v>62</v>
      </c>
      <c r="G199" t="s">
        <v>63</v>
      </c>
      <c r="K199" t="s">
        <v>143</v>
      </c>
      <c r="L199" t="s">
        <v>144</v>
      </c>
      <c r="M199" t="s">
        <v>67</v>
      </c>
      <c r="N199" t="s">
        <v>68</v>
      </c>
      <c r="O199" t="s">
        <v>684</v>
      </c>
      <c r="X199" t="s">
        <v>70</v>
      </c>
      <c r="AD199">
        <v>1999</v>
      </c>
      <c r="AE199">
        <v>10</v>
      </c>
      <c r="AG199">
        <v>1999</v>
      </c>
      <c r="AH199">
        <v>10</v>
      </c>
      <c r="AJ199">
        <v>1</v>
      </c>
      <c r="AL199">
        <v>5936</v>
      </c>
      <c r="AN199">
        <v>5936</v>
      </c>
      <c r="AR199">
        <v>65.155546861528293</v>
      </c>
    </row>
    <row r="200" spans="1:44" x14ac:dyDescent="0.15">
      <c r="A200" t="s">
        <v>685</v>
      </c>
      <c r="B200" t="s">
        <v>610</v>
      </c>
      <c r="C200" t="s">
        <v>504</v>
      </c>
      <c r="E200" t="s">
        <v>61</v>
      </c>
      <c r="F200" t="s">
        <v>62</v>
      </c>
      <c r="G200" t="s">
        <v>63</v>
      </c>
      <c r="H200" t="s">
        <v>64</v>
      </c>
      <c r="J200" t="s">
        <v>567</v>
      </c>
      <c r="K200" t="s">
        <v>686</v>
      </c>
      <c r="L200" t="s">
        <v>687</v>
      </c>
      <c r="M200" t="s">
        <v>362</v>
      </c>
      <c r="N200" t="s">
        <v>177</v>
      </c>
      <c r="X200" t="s">
        <v>70</v>
      </c>
      <c r="AD200">
        <v>1999</v>
      </c>
      <c r="AE200">
        <v>5</v>
      </c>
      <c r="AG200">
        <v>1999</v>
      </c>
      <c r="AH200">
        <v>5</v>
      </c>
      <c r="AJ200">
        <v>1</v>
      </c>
      <c r="AL200">
        <v>297</v>
      </c>
      <c r="AN200">
        <v>297</v>
      </c>
      <c r="AR200">
        <v>65.155546861528293</v>
      </c>
    </row>
    <row r="201" spans="1:44" x14ac:dyDescent="0.15">
      <c r="A201" t="s">
        <v>688</v>
      </c>
      <c r="B201" t="s">
        <v>610</v>
      </c>
      <c r="C201" t="s">
        <v>689</v>
      </c>
      <c r="E201" t="s">
        <v>61</v>
      </c>
      <c r="F201" t="s">
        <v>62</v>
      </c>
      <c r="G201" t="s">
        <v>63</v>
      </c>
      <c r="H201" t="s">
        <v>64</v>
      </c>
      <c r="J201" t="s">
        <v>545</v>
      </c>
      <c r="K201" t="s">
        <v>124</v>
      </c>
      <c r="L201" t="s">
        <v>125</v>
      </c>
      <c r="M201" t="s">
        <v>67</v>
      </c>
      <c r="N201" t="s">
        <v>68</v>
      </c>
      <c r="O201" t="s">
        <v>690</v>
      </c>
      <c r="X201" t="s">
        <v>70</v>
      </c>
      <c r="AD201">
        <v>1999</v>
      </c>
      <c r="AE201">
        <v>7</v>
      </c>
      <c r="AF201">
        <v>18</v>
      </c>
      <c r="AG201">
        <v>1999</v>
      </c>
      <c r="AH201">
        <v>7</v>
      </c>
      <c r="AI201">
        <v>18</v>
      </c>
      <c r="AJ201">
        <v>150</v>
      </c>
      <c r="AL201">
        <v>944</v>
      </c>
      <c r="AN201">
        <v>944</v>
      </c>
      <c r="AR201">
        <v>65.155546861528293</v>
      </c>
    </row>
    <row r="202" spans="1:44" x14ac:dyDescent="0.15">
      <c r="A202" t="s">
        <v>691</v>
      </c>
      <c r="B202" t="s">
        <v>617</v>
      </c>
      <c r="C202" t="s">
        <v>692</v>
      </c>
      <c r="E202" t="s">
        <v>61</v>
      </c>
      <c r="F202" t="s">
        <v>62</v>
      </c>
      <c r="G202" t="s">
        <v>63</v>
      </c>
      <c r="H202" t="s">
        <v>74</v>
      </c>
      <c r="J202" t="s">
        <v>83</v>
      </c>
      <c r="K202" t="s">
        <v>693</v>
      </c>
      <c r="L202" t="s">
        <v>694</v>
      </c>
      <c r="M202" t="s">
        <v>176</v>
      </c>
      <c r="N202" t="s">
        <v>177</v>
      </c>
      <c r="O202" t="s">
        <v>695</v>
      </c>
      <c r="T202" t="s">
        <v>238</v>
      </c>
      <c r="U202" t="s">
        <v>238</v>
      </c>
      <c r="X202" t="s">
        <v>70</v>
      </c>
      <c r="AD202">
        <v>2000</v>
      </c>
      <c r="AE202">
        <v>4</v>
      </c>
      <c r="AF202">
        <v>17</v>
      </c>
      <c r="AG202">
        <v>2000</v>
      </c>
      <c r="AH202">
        <v>8</v>
      </c>
      <c r="AI202">
        <v>21</v>
      </c>
      <c r="AJ202">
        <v>19</v>
      </c>
      <c r="AL202">
        <v>3431</v>
      </c>
      <c r="AN202">
        <v>3431</v>
      </c>
      <c r="AR202">
        <v>67.355758979312995</v>
      </c>
    </row>
    <row r="203" spans="1:44" x14ac:dyDescent="0.15">
      <c r="A203" t="s">
        <v>696</v>
      </c>
      <c r="B203" t="s">
        <v>617</v>
      </c>
      <c r="C203" t="s">
        <v>287</v>
      </c>
      <c r="E203" t="s">
        <v>61</v>
      </c>
      <c r="F203" t="s">
        <v>62</v>
      </c>
      <c r="G203" t="s">
        <v>63</v>
      </c>
      <c r="H203" t="s">
        <v>64</v>
      </c>
      <c r="J203" t="s">
        <v>337</v>
      </c>
      <c r="K203" t="s">
        <v>76</v>
      </c>
      <c r="L203" t="s">
        <v>77</v>
      </c>
      <c r="M203" t="s">
        <v>78</v>
      </c>
      <c r="N203" t="s">
        <v>68</v>
      </c>
      <c r="O203" t="s">
        <v>94</v>
      </c>
      <c r="X203" t="s">
        <v>70</v>
      </c>
      <c r="AD203">
        <v>2000</v>
      </c>
      <c r="AE203">
        <v>1</v>
      </c>
      <c r="AG203">
        <v>2000</v>
      </c>
      <c r="AH203">
        <v>1</v>
      </c>
      <c r="AJ203">
        <v>10</v>
      </c>
      <c r="AL203">
        <v>1516</v>
      </c>
      <c r="AN203">
        <v>1516</v>
      </c>
      <c r="AR203">
        <v>67.355758979312995</v>
      </c>
    </row>
    <row r="204" spans="1:44" x14ac:dyDescent="0.15">
      <c r="A204" t="s">
        <v>697</v>
      </c>
      <c r="B204" t="s">
        <v>617</v>
      </c>
      <c r="C204" t="s">
        <v>698</v>
      </c>
      <c r="E204" t="s">
        <v>61</v>
      </c>
      <c r="F204" t="s">
        <v>62</v>
      </c>
      <c r="G204" t="s">
        <v>63</v>
      </c>
      <c r="H204" t="s">
        <v>64</v>
      </c>
      <c r="K204" t="s">
        <v>76</v>
      </c>
      <c r="L204" t="s">
        <v>77</v>
      </c>
      <c r="M204" t="s">
        <v>78</v>
      </c>
      <c r="N204" t="s">
        <v>68</v>
      </c>
      <c r="O204" t="s">
        <v>699</v>
      </c>
      <c r="X204" t="s">
        <v>70</v>
      </c>
      <c r="AD204">
        <v>2000</v>
      </c>
      <c r="AE204">
        <v>5</v>
      </c>
      <c r="AG204">
        <v>2000</v>
      </c>
      <c r="AH204">
        <v>5</v>
      </c>
      <c r="AJ204">
        <v>15</v>
      </c>
      <c r="AL204">
        <v>203</v>
      </c>
      <c r="AN204">
        <v>203</v>
      </c>
      <c r="AR204">
        <v>67.355758979312995</v>
      </c>
    </row>
    <row r="205" spans="1:44" x14ac:dyDescent="0.15">
      <c r="A205" t="s">
        <v>700</v>
      </c>
      <c r="B205" t="s">
        <v>617</v>
      </c>
      <c r="C205" t="s">
        <v>701</v>
      </c>
      <c r="E205" t="s">
        <v>61</v>
      </c>
      <c r="F205" t="s">
        <v>62</v>
      </c>
      <c r="G205" t="s">
        <v>63</v>
      </c>
      <c r="H205" t="s">
        <v>74</v>
      </c>
      <c r="J205" t="s">
        <v>83</v>
      </c>
      <c r="K205" t="s">
        <v>65</v>
      </c>
      <c r="L205" t="s">
        <v>66</v>
      </c>
      <c r="M205" t="s">
        <v>67</v>
      </c>
      <c r="N205" t="s">
        <v>68</v>
      </c>
      <c r="O205" t="s">
        <v>343</v>
      </c>
      <c r="X205" t="s">
        <v>70</v>
      </c>
      <c r="AD205">
        <v>2000</v>
      </c>
      <c r="AE205">
        <v>5</v>
      </c>
      <c r="AG205">
        <v>2000</v>
      </c>
      <c r="AH205">
        <v>5</v>
      </c>
      <c r="AL205">
        <v>192</v>
      </c>
      <c r="AN205">
        <v>192</v>
      </c>
      <c r="AR205">
        <v>67.355758979312995</v>
      </c>
    </row>
    <row r="206" spans="1:44" x14ac:dyDescent="0.15">
      <c r="A206" t="s">
        <v>702</v>
      </c>
      <c r="B206" t="s">
        <v>617</v>
      </c>
      <c r="C206" t="s">
        <v>703</v>
      </c>
      <c r="E206" t="s">
        <v>61</v>
      </c>
      <c r="F206" t="s">
        <v>62</v>
      </c>
      <c r="G206" t="s">
        <v>63</v>
      </c>
      <c r="H206" t="s">
        <v>74</v>
      </c>
      <c r="K206" t="s">
        <v>65</v>
      </c>
      <c r="L206" t="s">
        <v>66</v>
      </c>
      <c r="M206" t="s">
        <v>67</v>
      </c>
      <c r="N206" t="s">
        <v>68</v>
      </c>
      <c r="O206" t="s">
        <v>704</v>
      </c>
      <c r="X206" t="s">
        <v>70</v>
      </c>
      <c r="AD206">
        <v>2000</v>
      </c>
      <c r="AE206">
        <v>7</v>
      </c>
      <c r="AG206">
        <v>2000</v>
      </c>
      <c r="AH206">
        <v>7</v>
      </c>
      <c r="AJ206">
        <v>27</v>
      </c>
      <c r="AL206">
        <v>79</v>
      </c>
      <c r="AN206">
        <v>79</v>
      </c>
      <c r="AR206">
        <v>67.355758979312995</v>
      </c>
    </row>
    <row r="207" spans="1:44" x14ac:dyDescent="0.15">
      <c r="A207" t="s">
        <v>705</v>
      </c>
      <c r="B207" t="s">
        <v>617</v>
      </c>
      <c r="C207" t="s">
        <v>706</v>
      </c>
      <c r="E207" t="s">
        <v>61</v>
      </c>
      <c r="F207" t="s">
        <v>62</v>
      </c>
      <c r="G207" t="s">
        <v>63</v>
      </c>
      <c r="H207" t="s">
        <v>64</v>
      </c>
      <c r="K207" t="s">
        <v>65</v>
      </c>
      <c r="L207" t="s">
        <v>66</v>
      </c>
      <c r="M207" t="s">
        <v>67</v>
      </c>
      <c r="N207" t="s">
        <v>68</v>
      </c>
      <c r="O207" t="s">
        <v>707</v>
      </c>
      <c r="X207" t="s">
        <v>70</v>
      </c>
      <c r="AD207">
        <v>2000</v>
      </c>
      <c r="AE207">
        <v>5</v>
      </c>
      <c r="AG207">
        <v>2000</v>
      </c>
      <c r="AH207">
        <v>5</v>
      </c>
      <c r="AJ207">
        <v>84</v>
      </c>
      <c r="AL207">
        <v>1055</v>
      </c>
      <c r="AN207">
        <v>1055</v>
      </c>
      <c r="AR207">
        <v>67.355758979312995</v>
      </c>
    </row>
    <row r="208" spans="1:44" x14ac:dyDescent="0.15">
      <c r="A208" t="s">
        <v>708</v>
      </c>
      <c r="B208" t="s">
        <v>617</v>
      </c>
      <c r="C208" t="s">
        <v>709</v>
      </c>
      <c r="E208" t="s">
        <v>61</v>
      </c>
      <c r="F208" t="s">
        <v>62</v>
      </c>
      <c r="G208" t="s">
        <v>63</v>
      </c>
      <c r="H208" t="s">
        <v>64</v>
      </c>
      <c r="J208" t="s">
        <v>545</v>
      </c>
      <c r="K208" t="s">
        <v>65</v>
      </c>
      <c r="L208" t="s">
        <v>66</v>
      </c>
      <c r="M208" t="s">
        <v>67</v>
      </c>
      <c r="N208" t="s">
        <v>68</v>
      </c>
      <c r="O208" t="s">
        <v>117</v>
      </c>
      <c r="X208" t="s">
        <v>70</v>
      </c>
      <c r="AD208">
        <v>2000</v>
      </c>
      <c r="AE208">
        <v>8</v>
      </c>
      <c r="AG208">
        <v>2000</v>
      </c>
      <c r="AH208">
        <v>8</v>
      </c>
      <c r="AJ208">
        <v>34</v>
      </c>
      <c r="AL208">
        <v>116</v>
      </c>
      <c r="AN208">
        <v>116</v>
      </c>
      <c r="AR208">
        <v>67.355758979312995</v>
      </c>
    </row>
    <row r="209" spans="1:44" x14ac:dyDescent="0.15">
      <c r="A209" t="s">
        <v>710</v>
      </c>
      <c r="B209" t="s">
        <v>617</v>
      </c>
      <c r="C209" t="s">
        <v>711</v>
      </c>
      <c r="E209" t="s">
        <v>61</v>
      </c>
      <c r="F209" t="s">
        <v>62</v>
      </c>
      <c r="G209" t="s">
        <v>63</v>
      </c>
      <c r="H209" t="s">
        <v>64</v>
      </c>
      <c r="J209" t="s">
        <v>545</v>
      </c>
      <c r="K209" t="s">
        <v>65</v>
      </c>
      <c r="L209" t="s">
        <v>66</v>
      </c>
      <c r="M209" t="s">
        <v>67</v>
      </c>
      <c r="N209" t="s">
        <v>68</v>
      </c>
      <c r="O209" t="s">
        <v>712</v>
      </c>
      <c r="X209" t="s">
        <v>70</v>
      </c>
      <c r="AD209">
        <v>2000</v>
      </c>
      <c r="AE209">
        <v>10</v>
      </c>
      <c r="AF209">
        <v>12</v>
      </c>
      <c r="AG209">
        <v>2000</v>
      </c>
      <c r="AH209">
        <v>10</v>
      </c>
      <c r="AI209">
        <v>12</v>
      </c>
      <c r="AJ209">
        <v>14</v>
      </c>
      <c r="AL209">
        <v>64</v>
      </c>
      <c r="AN209">
        <v>64</v>
      </c>
      <c r="AR209">
        <v>67.355758979312995</v>
      </c>
    </row>
    <row r="210" spans="1:44" x14ac:dyDescent="0.15">
      <c r="A210" t="s">
        <v>713</v>
      </c>
      <c r="B210" t="s">
        <v>617</v>
      </c>
      <c r="C210" t="s">
        <v>714</v>
      </c>
      <c r="E210" t="s">
        <v>61</v>
      </c>
      <c r="F210" t="s">
        <v>62</v>
      </c>
      <c r="G210" t="s">
        <v>63</v>
      </c>
      <c r="H210" t="s">
        <v>64</v>
      </c>
      <c r="K210" t="s">
        <v>65</v>
      </c>
      <c r="L210" t="s">
        <v>66</v>
      </c>
      <c r="M210" t="s">
        <v>67</v>
      </c>
      <c r="N210" t="s">
        <v>68</v>
      </c>
      <c r="O210" t="s">
        <v>715</v>
      </c>
      <c r="X210" t="s">
        <v>70</v>
      </c>
      <c r="AD210">
        <v>2000</v>
      </c>
      <c r="AE210">
        <v>10</v>
      </c>
      <c r="AF210">
        <v>26</v>
      </c>
      <c r="AG210">
        <v>2000</v>
      </c>
      <c r="AH210">
        <v>10</v>
      </c>
      <c r="AI210">
        <v>26</v>
      </c>
      <c r="AJ210">
        <v>13</v>
      </c>
      <c r="AL210">
        <v>287</v>
      </c>
      <c r="AN210">
        <v>287</v>
      </c>
      <c r="AR210">
        <v>67.355758979312995</v>
      </c>
    </row>
    <row r="211" spans="1:44" x14ac:dyDescent="0.15">
      <c r="A211" t="s">
        <v>716</v>
      </c>
      <c r="B211" t="s">
        <v>617</v>
      </c>
      <c r="C211" t="s">
        <v>717</v>
      </c>
      <c r="E211" t="s">
        <v>61</v>
      </c>
      <c r="F211" t="s">
        <v>62</v>
      </c>
      <c r="G211" t="s">
        <v>63</v>
      </c>
      <c r="H211" t="s">
        <v>64</v>
      </c>
      <c r="J211" t="s">
        <v>718</v>
      </c>
      <c r="K211" t="s">
        <v>65</v>
      </c>
      <c r="L211" t="s">
        <v>66</v>
      </c>
      <c r="M211" t="s">
        <v>67</v>
      </c>
      <c r="N211" t="s">
        <v>68</v>
      </c>
      <c r="O211" t="s">
        <v>719</v>
      </c>
      <c r="X211" t="s">
        <v>70</v>
      </c>
      <c r="AD211">
        <v>2000</v>
      </c>
      <c r="AE211">
        <v>8</v>
      </c>
      <c r="AF211">
        <v>31</v>
      </c>
      <c r="AG211">
        <v>2000</v>
      </c>
      <c r="AH211">
        <v>8</v>
      </c>
      <c r="AI211">
        <v>31</v>
      </c>
      <c r="AJ211">
        <v>19</v>
      </c>
      <c r="AL211">
        <v>58</v>
      </c>
      <c r="AN211">
        <v>58</v>
      </c>
      <c r="AR211">
        <v>67.355758979312995</v>
      </c>
    </row>
    <row r="212" spans="1:44" x14ac:dyDescent="0.15">
      <c r="A212" t="s">
        <v>720</v>
      </c>
      <c r="B212" t="s">
        <v>617</v>
      </c>
      <c r="C212" t="s">
        <v>721</v>
      </c>
      <c r="E212" t="s">
        <v>61</v>
      </c>
      <c r="F212" t="s">
        <v>62</v>
      </c>
      <c r="G212" t="s">
        <v>63</v>
      </c>
      <c r="J212" t="s">
        <v>722</v>
      </c>
      <c r="K212" t="s">
        <v>65</v>
      </c>
      <c r="L212" t="s">
        <v>66</v>
      </c>
      <c r="M212" t="s">
        <v>67</v>
      </c>
      <c r="N212" t="s">
        <v>68</v>
      </c>
      <c r="O212" t="s">
        <v>261</v>
      </c>
      <c r="X212" t="s">
        <v>70</v>
      </c>
      <c r="AD212">
        <v>2000</v>
      </c>
      <c r="AE212">
        <v>10</v>
      </c>
      <c r="AG212">
        <v>2000</v>
      </c>
      <c r="AH212">
        <v>10</v>
      </c>
      <c r="AJ212">
        <v>51</v>
      </c>
      <c r="AR212">
        <v>67.355758979312995</v>
      </c>
    </row>
    <row r="213" spans="1:44" x14ac:dyDescent="0.15">
      <c r="A213" t="s">
        <v>723</v>
      </c>
      <c r="B213" t="s">
        <v>617</v>
      </c>
      <c r="C213" t="s">
        <v>724</v>
      </c>
      <c r="E213" t="s">
        <v>61</v>
      </c>
      <c r="F213" t="s">
        <v>62</v>
      </c>
      <c r="G213" t="s">
        <v>63</v>
      </c>
      <c r="J213" t="s">
        <v>725</v>
      </c>
      <c r="K213" t="s">
        <v>135</v>
      </c>
      <c r="L213" t="s">
        <v>136</v>
      </c>
      <c r="M213" t="s">
        <v>67</v>
      </c>
      <c r="N213" t="s">
        <v>68</v>
      </c>
      <c r="O213" t="s">
        <v>726</v>
      </c>
      <c r="X213" t="s">
        <v>70</v>
      </c>
      <c r="AD213">
        <v>2000</v>
      </c>
      <c r="AE213">
        <v>5</v>
      </c>
      <c r="AF213">
        <v>2</v>
      </c>
      <c r="AG213">
        <v>2000</v>
      </c>
      <c r="AH213">
        <v>5</v>
      </c>
      <c r="AI213">
        <v>2</v>
      </c>
      <c r="AJ213">
        <v>76</v>
      </c>
      <c r="AR213">
        <v>67.355758979312995</v>
      </c>
    </row>
    <row r="214" spans="1:44" x14ac:dyDescent="0.15">
      <c r="A214" t="s">
        <v>727</v>
      </c>
      <c r="B214" t="s">
        <v>617</v>
      </c>
      <c r="C214" t="s">
        <v>645</v>
      </c>
      <c r="E214" t="s">
        <v>61</v>
      </c>
      <c r="F214" t="s">
        <v>62</v>
      </c>
      <c r="G214" t="s">
        <v>63</v>
      </c>
      <c r="H214" t="s">
        <v>64</v>
      </c>
      <c r="J214" t="s">
        <v>728</v>
      </c>
      <c r="K214" t="s">
        <v>729</v>
      </c>
      <c r="L214" t="s">
        <v>730</v>
      </c>
      <c r="M214" t="s">
        <v>86</v>
      </c>
      <c r="N214" t="s">
        <v>68</v>
      </c>
      <c r="O214" t="s">
        <v>731</v>
      </c>
      <c r="T214" t="s">
        <v>238</v>
      </c>
      <c r="U214" t="s">
        <v>238</v>
      </c>
      <c r="X214" t="s">
        <v>70</v>
      </c>
      <c r="AD214">
        <v>2000</v>
      </c>
      <c r="AE214">
        <v>8</v>
      </c>
      <c r="AG214">
        <v>2000</v>
      </c>
      <c r="AH214">
        <v>9</v>
      </c>
      <c r="AI214">
        <v>19</v>
      </c>
      <c r="AJ214">
        <v>12</v>
      </c>
      <c r="AL214">
        <v>139</v>
      </c>
      <c r="AN214">
        <v>139</v>
      </c>
      <c r="AR214">
        <v>67.355758979312995</v>
      </c>
    </row>
    <row r="215" spans="1:44" x14ac:dyDescent="0.15">
      <c r="A215" t="s">
        <v>732</v>
      </c>
      <c r="B215" t="s">
        <v>617</v>
      </c>
      <c r="C215" t="s">
        <v>733</v>
      </c>
      <c r="E215" t="s">
        <v>61</v>
      </c>
      <c r="F215" t="s">
        <v>62</v>
      </c>
      <c r="G215" t="s">
        <v>63</v>
      </c>
      <c r="H215" t="s">
        <v>64</v>
      </c>
      <c r="J215" t="s">
        <v>678</v>
      </c>
      <c r="K215" t="s">
        <v>641</v>
      </c>
      <c r="L215" t="s">
        <v>642</v>
      </c>
      <c r="M215" t="s">
        <v>529</v>
      </c>
      <c r="N215" t="s">
        <v>68</v>
      </c>
      <c r="O215" t="s">
        <v>734</v>
      </c>
      <c r="X215" t="s">
        <v>70</v>
      </c>
      <c r="AD215">
        <v>2000</v>
      </c>
      <c r="AE215">
        <v>1</v>
      </c>
      <c r="AG215">
        <v>2000</v>
      </c>
      <c r="AH215">
        <v>1</v>
      </c>
      <c r="AL215">
        <v>114</v>
      </c>
      <c r="AN215">
        <v>114</v>
      </c>
      <c r="AR215">
        <v>67.355758979312995</v>
      </c>
    </row>
    <row r="216" spans="1:44" x14ac:dyDescent="0.15">
      <c r="A216" t="s">
        <v>735</v>
      </c>
      <c r="B216" t="s">
        <v>617</v>
      </c>
      <c r="C216" t="s">
        <v>736</v>
      </c>
      <c r="E216" t="s">
        <v>61</v>
      </c>
      <c r="F216" t="s">
        <v>62</v>
      </c>
      <c r="G216" t="s">
        <v>63</v>
      </c>
      <c r="H216" t="s">
        <v>64</v>
      </c>
      <c r="K216" t="s">
        <v>163</v>
      </c>
      <c r="L216" t="s">
        <v>164</v>
      </c>
      <c r="M216" t="s">
        <v>165</v>
      </c>
      <c r="N216" t="s">
        <v>68</v>
      </c>
      <c r="O216" t="s">
        <v>737</v>
      </c>
      <c r="T216" t="s">
        <v>238</v>
      </c>
      <c r="U216" t="s">
        <v>238</v>
      </c>
      <c r="X216" t="s">
        <v>70</v>
      </c>
      <c r="AC216">
        <v>2</v>
      </c>
      <c r="AD216">
        <v>2000</v>
      </c>
      <c r="AE216">
        <v>3</v>
      </c>
      <c r="AG216">
        <v>2000</v>
      </c>
      <c r="AH216">
        <v>12</v>
      </c>
      <c r="AI216">
        <v>31</v>
      </c>
      <c r="AJ216">
        <f>6/AC216</f>
        <v>3</v>
      </c>
      <c r="AL216">
        <f>39531/AC216</f>
        <v>19765.5</v>
      </c>
      <c r="AN216">
        <f>39531/AC216</f>
        <v>19765.5</v>
      </c>
      <c r="AR216">
        <v>67.355758979312995</v>
      </c>
    </row>
    <row r="217" spans="1:44" x14ac:dyDescent="0.15">
      <c r="A217" t="s">
        <v>735</v>
      </c>
      <c r="B217" t="s">
        <v>617</v>
      </c>
      <c r="C217" t="s">
        <v>736</v>
      </c>
      <c r="E217" t="s">
        <v>61</v>
      </c>
      <c r="F217" t="s">
        <v>62</v>
      </c>
      <c r="G217" t="s">
        <v>63</v>
      </c>
      <c r="H217" t="s">
        <v>64</v>
      </c>
      <c r="K217" t="s">
        <v>163</v>
      </c>
      <c r="L217" t="s">
        <v>164</v>
      </c>
      <c r="M217" t="s">
        <v>165</v>
      </c>
      <c r="N217" t="s">
        <v>68</v>
      </c>
      <c r="O217" t="s">
        <v>737</v>
      </c>
      <c r="T217" t="s">
        <v>238</v>
      </c>
      <c r="U217" t="s">
        <v>238</v>
      </c>
      <c r="X217" t="s">
        <v>70</v>
      </c>
      <c r="AC217">
        <v>2</v>
      </c>
      <c r="AD217">
        <v>2001</v>
      </c>
      <c r="AE217">
        <v>1</v>
      </c>
      <c r="AF217">
        <v>1</v>
      </c>
      <c r="AG217">
        <v>2001</v>
      </c>
      <c r="AH217">
        <v>1</v>
      </c>
      <c r="AJ217">
        <f>6/AC217</f>
        <v>3</v>
      </c>
      <c r="AL217">
        <f>39531/AC217</f>
        <v>19765.5</v>
      </c>
      <c r="AN217">
        <f>39531/AC217</f>
        <v>19765.5</v>
      </c>
      <c r="AR217">
        <v>67.355758979312995</v>
      </c>
    </row>
    <row r="218" spans="1:44" x14ac:dyDescent="0.15">
      <c r="A218" t="s">
        <v>739</v>
      </c>
      <c r="B218" t="s">
        <v>617</v>
      </c>
      <c r="C218" t="s">
        <v>740</v>
      </c>
      <c r="E218" t="s">
        <v>61</v>
      </c>
      <c r="F218" t="s">
        <v>62</v>
      </c>
      <c r="G218" t="s">
        <v>63</v>
      </c>
      <c r="K218" t="s">
        <v>319</v>
      </c>
      <c r="L218" t="s">
        <v>320</v>
      </c>
      <c r="M218" t="s">
        <v>78</v>
      </c>
      <c r="N218" t="s">
        <v>68</v>
      </c>
      <c r="O218" t="s">
        <v>741</v>
      </c>
      <c r="X218" t="s">
        <v>70</v>
      </c>
      <c r="AD218">
        <v>2000</v>
      </c>
      <c r="AE218">
        <v>1</v>
      </c>
      <c r="AG218">
        <v>2000</v>
      </c>
      <c r="AH218">
        <v>1</v>
      </c>
      <c r="AL218">
        <v>9685</v>
      </c>
      <c r="AN218">
        <v>9685</v>
      </c>
      <c r="AR218">
        <v>67.355758979312995</v>
      </c>
    </row>
    <row r="219" spans="1:44" x14ac:dyDescent="0.15">
      <c r="A219" t="s">
        <v>742</v>
      </c>
      <c r="B219" t="s">
        <v>617</v>
      </c>
      <c r="C219" t="s">
        <v>743</v>
      </c>
      <c r="E219" t="s">
        <v>61</v>
      </c>
      <c r="F219" t="s">
        <v>62</v>
      </c>
      <c r="G219" t="s">
        <v>63</v>
      </c>
      <c r="H219" t="s">
        <v>64</v>
      </c>
      <c r="J219" t="s">
        <v>359</v>
      </c>
      <c r="K219" t="s">
        <v>143</v>
      </c>
      <c r="L219" t="s">
        <v>144</v>
      </c>
      <c r="M219" t="s">
        <v>67</v>
      </c>
      <c r="N219" t="s">
        <v>68</v>
      </c>
      <c r="O219" t="s">
        <v>744</v>
      </c>
      <c r="X219" t="s">
        <v>70</v>
      </c>
      <c r="AD219">
        <v>2000</v>
      </c>
      <c r="AE219">
        <v>9</v>
      </c>
      <c r="AF219">
        <v>25</v>
      </c>
      <c r="AG219">
        <v>2000</v>
      </c>
      <c r="AH219">
        <v>9</v>
      </c>
      <c r="AI219">
        <v>25</v>
      </c>
      <c r="AJ219">
        <v>2</v>
      </c>
      <c r="AL219">
        <v>113</v>
      </c>
      <c r="AN219">
        <v>113</v>
      </c>
      <c r="AR219">
        <v>67.355758979312995</v>
      </c>
    </row>
    <row r="220" spans="1:44" x14ac:dyDescent="0.15">
      <c r="A220" t="s">
        <v>745</v>
      </c>
      <c r="B220" t="s">
        <v>617</v>
      </c>
      <c r="C220" t="s">
        <v>746</v>
      </c>
      <c r="E220" t="s">
        <v>61</v>
      </c>
      <c r="F220" t="s">
        <v>62</v>
      </c>
      <c r="G220" t="s">
        <v>63</v>
      </c>
      <c r="H220" t="s">
        <v>74</v>
      </c>
      <c r="J220" t="s">
        <v>83</v>
      </c>
      <c r="K220" t="s">
        <v>747</v>
      </c>
      <c r="L220" t="s">
        <v>748</v>
      </c>
      <c r="M220" t="s">
        <v>176</v>
      </c>
      <c r="N220" t="s">
        <v>177</v>
      </c>
      <c r="O220" t="s">
        <v>749</v>
      </c>
      <c r="X220" t="s">
        <v>70</v>
      </c>
      <c r="AD220">
        <v>2000</v>
      </c>
      <c r="AE220">
        <v>12</v>
      </c>
      <c r="AF220">
        <v>1</v>
      </c>
      <c r="AG220">
        <v>2000</v>
      </c>
      <c r="AH220">
        <v>12</v>
      </c>
      <c r="AI220">
        <v>1</v>
      </c>
      <c r="AJ220">
        <v>6</v>
      </c>
      <c r="AL220">
        <v>218</v>
      </c>
      <c r="AN220">
        <v>218</v>
      </c>
      <c r="AR220">
        <v>67.355758979312995</v>
      </c>
    </row>
    <row r="221" spans="1:44" x14ac:dyDescent="0.15">
      <c r="A221" t="s">
        <v>750</v>
      </c>
      <c r="B221" t="s">
        <v>617</v>
      </c>
      <c r="C221" t="s">
        <v>751</v>
      </c>
      <c r="E221" t="s">
        <v>61</v>
      </c>
      <c r="F221" t="s">
        <v>62</v>
      </c>
      <c r="G221" t="s">
        <v>63</v>
      </c>
      <c r="H221" t="s">
        <v>64</v>
      </c>
      <c r="J221" t="s">
        <v>752</v>
      </c>
      <c r="K221" t="s">
        <v>150</v>
      </c>
      <c r="L221" t="s">
        <v>151</v>
      </c>
      <c r="M221" t="s">
        <v>78</v>
      </c>
      <c r="N221" t="s">
        <v>68</v>
      </c>
      <c r="O221" t="s">
        <v>753</v>
      </c>
      <c r="X221" t="s">
        <v>70</v>
      </c>
      <c r="AD221">
        <v>2000</v>
      </c>
      <c r="AE221">
        <v>10</v>
      </c>
      <c r="AG221">
        <v>2000</v>
      </c>
      <c r="AH221">
        <v>10</v>
      </c>
      <c r="AJ221">
        <v>2</v>
      </c>
      <c r="AL221">
        <v>508</v>
      </c>
      <c r="AN221">
        <v>508</v>
      </c>
      <c r="AR221">
        <v>67.355758979312995</v>
      </c>
    </row>
    <row r="222" spans="1:44" x14ac:dyDescent="0.15">
      <c r="A222" t="s">
        <v>754</v>
      </c>
      <c r="B222" t="s">
        <v>617</v>
      </c>
      <c r="C222" t="s">
        <v>755</v>
      </c>
      <c r="E222" t="s">
        <v>61</v>
      </c>
      <c r="F222" t="s">
        <v>62</v>
      </c>
      <c r="G222" t="s">
        <v>63</v>
      </c>
      <c r="K222" t="s">
        <v>150</v>
      </c>
      <c r="L222" t="s">
        <v>151</v>
      </c>
      <c r="M222" t="s">
        <v>78</v>
      </c>
      <c r="N222" t="s">
        <v>68</v>
      </c>
      <c r="O222" t="s">
        <v>756</v>
      </c>
      <c r="X222" t="s">
        <v>70</v>
      </c>
      <c r="AD222">
        <v>2000</v>
      </c>
      <c r="AE222">
        <v>1</v>
      </c>
      <c r="AG222">
        <v>2000</v>
      </c>
      <c r="AH222">
        <v>1</v>
      </c>
      <c r="AJ222">
        <v>2</v>
      </c>
      <c r="AL222">
        <v>480</v>
      </c>
      <c r="AN222">
        <v>480</v>
      </c>
      <c r="AR222">
        <v>67.355758979312995</v>
      </c>
    </row>
    <row r="223" spans="1:44" x14ac:dyDescent="0.15">
      <c r="A223" t="s">
        <v>757</v>
      </c>
      <c r="B223" t="s">
        <v>617</v>
      </c>
      <c r="C223" t="s">
        <v>758</v>
      </c>
      <c r="E223" t="s">
        <v>61</v>
      </c>
      <c r="F223" t="s">
        <v>62</v>
      </c>
      <c r="G223" t="s">
        <v>63</v>
      </c>
      <c r="H223" t="s">
        <v>64</v>
      </c>
      <c r="J223" t="s">
        <v>545</v>
      </c>
      <c r="K223" t="s">
        <v>124</v>
      </c>
      <c r="L223" t="s">
        <v>125</v>
      </c>
      <c r="M223" t="s">
        <v>67</v>
      </c>
      <c r="N223" t="s">
        <v>68</v>
      </c>
      <c r="X223" t="s">
        <v>70</v>
      </c>
      <c r="AD223">
        <v>2000</v>
      </c>
      <c r="AE223">
        <v>7</v>
      </c>
      <c r="AG223">
        <v>2000</v>
      </c>
      <c r="AH223">
        <v>7</v>
      </c>
      <c r="AJ223">
        <v>69</v>
      </c>
      <c r="AL223">
        <v>592</v>
      </c>
      <c r="AN223">
        <v>592</v>
      </c>
      <c r="AR223">
        <v>67.355758979312995</v>
      </c>
    </row>
    <row r="224" spans="1:44" x14ac:dyDescent="0.15">
      <c r="A224" t="s">
        <v>759</v>
      </c>
      <c r="B224" t="s">
        <v>617</v>
      </c>
      <c r="C224" t="s">
        <v>760</v>
      </c>
      <c r="E224" t="s">
        <v>61</v>
      </c>
      <c r="F224" t="s">
        <v>62</v>
      </c>
      <c r="G224" t="s">
        <v>63</v>
      </c>
      <c r="H224" t="s">
        <v>64</v>
      </c>
      <c r="J224" t="s">
        <v>113</v>
      </c>
      <c r="K224" t="s">
        <v>124</v>
      </c>
      <c r="L224" t="s">
        <v>125</v>
      </c>
      <c r="M224" t="s">
        <v>67</v>
      </c>
      <c r="N224" t="s">
        <v>68</v>
      </c>
      <c r="O224" t="s">
        <v>761</v>
      </c>
      <c r="X224" t="s">
        <v>70</v>
      </c>
      <c r="AD224">
        <v>2000</v>
      </c>
      <c r="AE224">
        <v>5</v>
      </c>
      <c r="AG224">
        <v>2000</v>
      </c>
      <c r="AH224">
        <v>5</v>
      </c>
      <c r="AJ224">
        <v>250</v>
      </c>
      <c r="AR224">
        <v>67.355758979312995</v>
      </c>
    </row>
    <row r="225" spans="1:44" x14ac:dyDescent="0.15">
      <c r="A225" t="s">
        <v>762</v>
      </c>
      <c r="B225" t="s">
        <v>763</v>
      </c>
      <c r="C225" t="s">
        <v>102</v>
      </c>
      <c r="E225" t="s">
        <v>61</v>
      </c>
      <c r="F225" t="s">
        <v>62</v>
      </c>
      <c r="G225" t="s">
        <v>63</v>
      </c>
      <c r="J225" t="s">
        <v>628</v>
      </c>
      <c r="K225" t="s">
        <v>65</v>
      </c>
      <c r="L225" t="s">
        <v>66</v>
      </c>
      <c r="M225" t="s">
        <v>67</v>
      </c>
      <c r="N225" t="s">
        <v>68</v>
      </c>
      <c r="O225" t="s">
        <v>764</v>
      </c>
      <c r="X225" t="s">
        <v>70</v>
      </c>
      <c r="AD225">
        <v>2001</v>
      </c>
      <c r="AE225">
        <v>2</v>
      </c>
      <c r="AF225">
        <v>1</v>
      </c>
      <c r="AG225">
        <v>2001</v>
      </c>
      <c r="AH225">
        <v>2</v>
      </c>
      <c r="AI225">
        <v>1</v>
      </c>
      <c r="AJ225">
        <v>28</v>
      </c>
      <c r="AL225">
        <v>42</v>
      </c>
      <c r="AN225">
        <v>42</v>
      </c>
      <c r="AR225">
        <v>69.259339950270999</v>
      </c>
    </row>
    <row r="226" spans="1:44" x14ac:dyDescent="0.15">
      <c r="A226" t="s">
        <v>765</v>
      </c>
      <c r="B226" t="s">
        <v>763</v>
      </c>
      <c r="C226" t="s">
        <v>766</v>
      </c>
      <c r="E226" t="s">
        <v>61</v>
      </c>
      <c r="F226" t="s">
        <v>62</v>
      </c>
      <c r="G226" t="s">
        <v>63</v>
      </c>
      <c r="H226" t="s">
        <v>64</v>
      </c>
      <c r="J226" t="s">
        <v>567</v>
      </c>
      <c r="K226" t="s">
        <v>124</v>
      </c>
      <c r="L226" t="s">
        <v>125</v>
      </c>
      <c r="M226" t="s">
        <v>67</v>
      </c>
      <c r="N226" t="s">
        <v>68</v>
      </c>
      <c r="O226" t="s">
        <v>767</v>
      </c>
      <c r="X226" t="s">
        <v>70</v>
      </c>
      <c r="AD226">
        <v>2001</v>
      </c>
      <c r="AE226">
        <v>1</v>
      </c>
      <c r="AG226">
        <v>2001</v>
      </c>
      <c r="AH226">
        <v>1</v>
      </c>
      <c r="AJ226">
        <v>13</v>
      </c>
      <c r="AR226">
        <v>69.259339950270999</v>
      </c>
    </row>
    <row r="227" spans="1:44" x14ac:dyDescent="0.15">
      <c r="A227" t="s">
        <v>768</v>
      </c>
      <c r="B227" t="s">
        <v>453</v>
      </c>
      <c r="C227" t="s">
        <v>653</v>
      </c>
      <c r="E227" t="s">
        <v>61</v>
      </c>
      <c r="F227" t="s">
        <v>62</v>
      </c>
      <c r="G227" t="s">
        <v>63</v>
      </c>
      <c r="H227" t="s">
        <v>64</v>
      </c>
      <c r="J227" t="s">
        <v>113</v>
      </c>
      <c r="K227" t="s">
        <v>769</v>
      </c>
      <c r="L227" t="s">
        <v>770</v>
      </c>
      <c r="M227" t="s">
        <v>78</v>
      </c>
      <c r="N227" t="s">
        <v>68</v>
      </c>
      <c r="P227" t="s">
        <v>771</v>
      </c>
      <c r="T227" t="s">
        <v>238</v>
      </c>
      <c r="U227" t="s">
        <v>238</v>
      </c>
      <c r="X227" t="s">
        <v>70</v>
      </c>
      <c r="AD227">
        <v>1999</v>
      </c>
      <c r="AE227">
        <v>3</v>
      </c>
      <c r="AG227">
        <v>1999</v>
      </c>
      <c r="AH227">
        <v>3</v>
      </c>
      <c r="AJ227">
        <v>1</v>
      </c>
      <c r="AL227">
        <v>11</v>
      </c>
      <c r="AN227">
        <v>11</v>
      </c>
      <c r="AR227">
        <v>63.760455237399498</v>
      </c>
    </row>
    <row r="228" spans="1:44" x14ac:dyDescent="0.15">
      <c r="A228" t="s">
        <v>772</v>
      </c>
      <c r="B228" t="s">
        <v>610</v>
      </c>
      <c r="C228" t="s">
        <v>773</v>
      </c>
      <c r="E228" t="s">
        <v>61</v>
      </c>
      <c r="F228" t="s">
        <v>62</v>
      </c>
      <c r="G228" t="s">
        <v>63</v>
      </c>
      <c r="H228" t="s">
        <v>64</v>
      </c>
      <c r="J228" t="s">
        <v>337</v>
      </c>
      <c r="K228" t="s">
        <v>185</v>
      </c>
      <c r="L228" t="s">
        <v>186</v>
      </c>
      <c r="M228" t="s">
        <v>78</v>
      </c>
      <c r="N228" t="s">
        <v>68</v>
      </c>
      <c r="O228" t="s">
        <v>774</v>
      </c>
      <c r="X228" t="s">
        <v>70</v>
      </c>
      <c r="AD228">
        <v>1999</v>
      </c>
      <c r="AE228">
        <v>9</v>
      </c>
      <c r="AG228">
        <v>1999</v>
      </c>
      <c r="AH228">
        <v>9</v>
      </c>
      <c r="AJ228">
        <v>10</v>
      </c>
      <c r="AL228">
        <v>402</v>
      </c>
      <c r="AN228">
        <v>402</v>
      </c>
      <c r="AR228">
        <v>65.155546861528293</v>
      </c>
    </row>
    <row r="229" spans="1:44" x14ac:dyDescent="0.15">
      <c r="A229" t="s">
        <v>775</v>
      </c>
      <c r="B229" t="s">
        <v>610</v>
      </c>
      <c r="C229" t="s">
        <v>776</v>
      </c>
      <c r="E229" t="s">
        <v>61</v>
      </c>
      <c r="F229" t="s">
        <v>62</v>
      </c>
      <c r="G229" t="s">
        <v>63</v>
      </c>
      <c r="H229" t="s">
        <v>74</v>
      </c>
      <c r="J229" t="s">
        <v>182</v>
      </c>
      <c r="K229" t="s">
        <v>583</v>
      </c>
      <c r="L229" t="s">
        <v>584</v>
      </c>
      <c r="M229" t="s">
        <v>529</v>
      </c>
      <c r="N229" t="s">
        <v>68</v>
      </c>
      <c r="O229" t="s">
        <v>777</v>
      </c>
      <c r="X229" t="s">
        <v>70</v>
      </c>
      <c r="AD229">
        <v>1999</v>
      </c>
      <c r="AE229">
        <v>1</v>
      </c>
      <c r="AG229">
        <v>1999</v>
      </c>
      <c r="AH229">
        <v>1</v>
      </c>
      <c r="AJ229">
        <v>3</v>
      </c>
      <c r="AL229">
        <v>200</v>
      </c>
      <c r="AN229">
        <v>200</v>
      </c>
      <c r="AR229">
        <v>65.155546861528293</v>
      </c>
    </row>
    <row r="230" spans="1:44" x14ac:dyDescent="0.15">
      <c r="A230" t="s">
        <v>778</v>
      </c>
      <c r="B230" t="s">
        <v>617</v>
      </c>
      <c r="C230" t="s">
        <v>779</v>
      </c>
      <c r="E230" t="s">
        <v>61</v>
      </c>
      <c r="F230" t="s">
        <v>62</v>
      </c>
      <c r="G230" t="s">
        <v>63</v>
      </c>
      <c r="H230" t="s">
        <v>64</v>
      </c>
      <c r="J230" t="s">
        <v>780</v>
      </c>
      <c r="K230" t="s">
        <v>155</v>
      </c>
      <c r="L230" t="s">
        <v>156</v>
      </c>
      <c r="M230" t="s">
        <v>67</v>
      </c>
      <c r="N230" t="s">
        <v>68</v>
      </c>
      <c r="O230" t="s">
        <v>781</v>
      </c>
      <c r="X230" t="s">
        <v>70</v>
      </c>
      <c r="AD230">
        <v>2000</v>
      </c>
      <c r="AE230">
        <v>9</v>
      </c>
      <c r="AG230">
        <v>2000</v>
      </c>
      <c r="AH230">
        <v>9</v>
      </c>
      <c r="AJ230">
        <v>10</v>
      </c>
      <c r="AL230">
        <v>12</v>
      </c>
      <c r="AN230">
        <v>12</v>
      </c>
      <c r="AR230">
        <v>67.355758979312995</v>
      </c>
    </row>
    <row r="231" spans="1:44" x14ac:dyDescent="0.15">
      <c r="A231" t="s">
        <v>782</v>
      </c>
      <c r="B231" t="s">
        <v>617</v>
      </c>
      <c r="C231" t="s">
        <v>783</v>
      </c>
      <c r="E231" t="s">
        <v>61</v>
      </c>
      <c r="F231" t="s">
        <v>62</v>
      </c>
      <c r="G231" t="s">
        <v>63</v>
      </c>
      <c r="K231" t="s">
        <v>155</v>
      </c>
      <c r="L231" t="s">
        <v>156</v>
      </c>
      <c r="M231" t="s">
        <v>67</v>
      </c>
      <c r="N231" t="s">
        <v>68</v>
      </c>
      <c r="O231" t="s">
        <v>784</v>
      </c>
      <c r="X231" t="s">
        <v>70</v>
      </c>
      <c r="AD231">
        <v>2000</v>
      </c>
      <c r="AE231">
        <v>3</v>
      </c>
      <c r="AG231">
        <v>2000</v>
      </c>
      <c r="AH231">
        <v>3</v>
      </c>
      <c r="AJ231">
        <v>95</v>
      </c>
      <c r="AR231">
        <v>67.355758979312995</v>
      </c>
    </row>
    <row r="232" spans="1:44" x14ac:dyDescent="0.15">
      <c r="A232" t="s">
        <v>785</v>
      </c>
      <c r="B232" t="s">
        <v>617</v>
      </c>
      <c r="C232" t="s">
        <v>786</v>
      </c>
      <c r="E232" t="s">
        <v>61</v>
      </c>
      <c r="F232" t="s">
        <v>62</v>
      </c>
      <c r="G232" t="s">
        <v>63</v>
      </c>
      <c r="J232" t="s">
        <v>660</v>
      </c>
      <c r="K232" t="s">
        <v>155</v>
      </c>
      <c r="L232" t="s">
        <v>156</v>
      </c>
      <c r="M232" t="s">
        <v>67</v>
      </c>
      <c r="N232" t="s">
        <v>68</v>
      </c>
      <c r="O232" t="s">
        <v>787</v>
      </c>
      <c r="X232" t="s">
        <v>70</v>
      </c>
      <c r="AD232">
        <v>2000</v>
      </c>
      <c r="AE232">
        <v>6</v>
      </c>
      <c r="AG232">
        <v>2000</v>
      </c>
      <c r="AH232">
        <v>6</v>
      </c>
      <c r="AJ232">
        <v>4</v>
      </c>
      <c r="AL232">
        <v>246</v>
      </c>
      <c r="AN232">
        <v>246</v>
      </c>
      <c r="AR232">
        <v>67.355758979312995</v>
      </c>
    </row>
    <row r="233" spans="1:44" x14ac:dyDescent="0.15">
      <c r="A233" t="s">
        <v>788</v>
      </c>
      <c r="B233" t="s">
        <v>617</v>
      </c>
      <c r="C233" t="s">
        <v>789</v>
      </c>
      <c r="E233" t="s">
        <v>61</v>
      </c>
      <c r="F233" t="s">
        <v>62</v>
      </c>
      <c r="G233" t="s">
        <v>63</v>
      </c>
      <c r="J233" t="s">
        <v>660</v>
      </c>
      <c r="K233" t="s">
        <v>185</v>
      </c>
      <c r="L233" t="s">
        <v>186</v>
      </c>
      <c r="M233" t="s">
        <v>78</v>
      </c>
      <c r="N233" t="s">
        <v>68</v>
      </c>
      <c r="O233" t="s">
        <v>790</v>
      </c>
      <c r="X233" t="s">
        <v>70</v>
      </c>
      <c r="AD233">
        <v>2000</v>
      </c>
      <c r="AE233">
        <v>11</v>
      </c>
      <c r="AF233">
        <v>18</v>
      </c>
      <c r="AG233">
        <v>2000</v>
      </c>
      <c r="AH233">
        <v>11</v>
      </c>
      <c r="AI233">
        <v>18</v>
      </c>
      <c r="AJ233">
        <v>1</v>
      </c>
      <c r="AL233">
        <v>664</v>
      </c>
      <c r="AN233">
        <v>664</v>
      </c>
      <c r="AR233">
        <v>67.355758979312995</v>
      </c>
    </row>
    <row r="234" spans="1:44" x14ac:dyDescent="0.15">
      <c r="A234" t="s">
        <v>791</v>
      </c>
      <c r="B234" t="s">
        <v>617</v>
      </c>
      <c r="C234" t="s">
        <v>792</v>
      </c>
      <c r="E234" t="s">
        <v>61</v>
      </c>
      <c r="F234" t="s">
        <v>62</v>
      </c>
      <c r="G234" t="s">
        <v>63</v>
      </c>
      <c r="H234" t="s">
        <v>74</v>
      </c>
      <c r="J234" t="s">
        <v>793</v>
      </c>
      <c r="K234" t="s">
        <v>794</v>
      </c>
      <c r="L234" t="s">
        <v>795</v>
      </c>
      <c r="M234" t="s">
        <v>86</v>
      </c>
      <c r="N234" t="s">
        <v>68</v>
      </c>
      <c r="T234" t="s">
        <v>238</v>
      </c>
      <c r="U234" t="s">
        <v>238</v>
      </c>
      <c r="X234" t="s">
        <v>70</v>
      </c>
      <c r="AD234">
        <v>2000</v>
      </c>
      <c r="AE234">
        <v>3</v>
      </c>
      <c r="AG234">
        <v>2000</v>
      </c>
      <c r="AH234">
        <v>4</v>
      </c>
      <c r="AI234">
        <v>27</v>
      </c>
      <c r="AJ234">
        <v>57</v>
      </c>
      <c r="AL234">
        <v>168</v>
      </c>
      <c r="AN234">
        <v>168</v>
      </c>
      <c r="AR234">
        <v>67.355758979312995</v>
      </c>
    </row>
    <row r="235" spans="1:44" x14ac:dyDescent="0.15">
      <c r="A235" t="s">
        <v>796</v>
      </c>
      <c r="B235" t="s">
        <v>617</v>
      </c>
      <c r="C235" t="s">
        <v>797</v>
      </c>
      <c r="E235" t="s">
        <v>61</v>
      </c>
      <c r="F235" t="s">
        <v>62</v>
      </c>
      <c r="G235" t="s">
        <v>63</v>
      </c>
      <c r="H235" t="s">
        <v>64</v>
      </c>
      <c r="J235" t="s">
        <v>798</v>
      </c>
      <c r="K235" t="s">
        <v>794</v>
      </c>
      <c r="L235" t="s">
        <v>795</v>
      </c>
      <c r="M235" t="s">
        <v>86</v>
      </c>
      <c r="N235" t="s">
        <v>68</v>
      </c>
      <c r="O235" t="s">
        <v>799</v>
      </c>
      <c r="T235" t="s">
        <v>238</v>
      </c>
      <c r="U235" t="s">
        <v>238</v>
      </c>
      <c r="X235" t="s">
        <v>70</v>
      </c>
      <c r="AD235">
        <v>2000</v>
      </c>
      <c r="AE235">
        <v>9</v>
      </c>
      <c r="AF235">
        <v>11</v>
      </c>
      <c r="AG235">
        <v>2000</v>
      </c>
      <c r="AH235">
        <v>10</v>
      </c>
      <c r="AI235">
        <v>17</v>
      </c>
      <c r="AJ235">
        <v>76</v>
      </c>
      <c r="AL235">
        <v>329</v>
      </c>
      <c r="AN235">
        <v>329</v>
      </c>
      <c r="AR235">
        <v>67.355758979312995</v>
      </c>
    </row>
    <row r="236" spans="1:44" x14ac:dyDescent="0.15">
      <c r="A236" t="s">
        <v>800</v>
      </c>
      <c r="B236" t="s">
        <v>617</v>
      </c>
      <c r="C236" t="s">
        <v>677</v>
      </c>
      <c r="E236" t="s">
        <v>61</v>
      </c>
      <c r="F236" t="s">
        <v>62</v>
      </c>
      <c r="G236" t="s">
        <v>63</v>
      </c>
      <c r="H236" t="s">
        <v>64</v>
      </c>
      <c r="J236" t="s">
        <v>801</v>
      </c>
      <c r="K236" t="s">
        <v>769</v>
      </c>
      <c r="L236" t="s">
        <v>770</v>
      </c>
      <c r="M236" t="s">
        <v>78</v>
      </c>
      <c r="N236" t="s">
        <v>68</v>
      </c>
      <c r="O236" t="s">
        <v>769</v>
      </c>
      <c r="X236" t="s">
        <v>70</v>
      </c>
      <c r="AD236">
        <v>2000</v>
      </c>
      <c r="AE236">
        <v>9</v>
      </c>
      <c r="AG236">
        <v>2000</v>
      </c>
      <c r="AH236">
        <v>9</v>
      </c>
      <c r="AJ236">
        <v>2</v>
      </c>
      <c r="AL236">
        <v>2022</v>
      </c>
      <c r="AN236">
        <v>2022</v>
      </c>
      <c r="AR236">
        <v>67.355758979312995</v>
      </c>
    </row>
    <row r="237" spans="1:44" x14ac:dyDescent="0.15">
      <c r="A237" t="s">
        <v>802</v>
      </c>
      <c r="B237" t="s">
        <v>617</v>
      </c>
      <c r="C237" t="s">
        <v>803</v>
      </c>
      <c r="E237" t="s">
        <v>61</v>
      </c>
      <c r="F237" t="s">
        <v>62</v>
      </c>
      <c r="G237" t="s">
        <v>63</v>
      </c>
      <c r="H237" t="s">
        <v>74</v>
      </c>
      <c r="K237" t="s">
        <v>204</v>
      </c>
      <c r="L237" t="s">
        <v>205</v>
      </c>
      <c r="M237" t="s">
        <v>78</v>
      </c>
      <c r="N237" t="s">
        <v>68</v>
      </c>
      <c r="O237" t="s">
        <v>804</v>
      </c>
      <c r="X237" t="s">
        <v>70</v>
      </c>
      <c r="AD237">
        <v>2000</v>
      </c>
      <c r="AE237">
        <v>1</v>
      </c>
      <c r="AG237">
        <v>2000</v>
      </c>
      <c r="AH237">
        <v>1</v>
      </c>
      <c r="AJ237">
        <v>89</v>
      </c>
      <c r="AL237">
        <v>1946</v>
      </c>
      <c r="AN237">
        <v>1946</v>
      </c>
      <c r="AR237">
        <v>67.355758979312995</v>
      </c>
    </row>
    <row r="238" spans="1:44" x14ac:dyDescent="0.15">
      <c r="A238" t="s">
        <v>805</v>
      </c>
      <c r="B238" t="s">
        <v>617</v>
      </c>
      <c r="C238" t="s">
        <v>806</v>
      </c>
      <c r="E238" t="s">
        <v>61</v>
      </c>
      <c r="F238" t="s">
        <v>62</v>
      </c>
      <c r="G238" t="s">
        <v>63</v>
      </c>
      <c r="H238" t="s">
        <v>64</v>
      </c>
      <c r="J238" t="s">
        <v>798</v>
      </c>
      <c r="K238" t="s">
        <v>807</v>
      </c>
      <c r="L238" t="s">
        <v>808</v>
      </c>
      <c r="M238" t="s">
        <v>86</v>
      </c>
      <c r="N238" t="s">
        <v>68</v>
      </c>
      <c r="O238" t="s">
        <v>809</v>
      </c>
      <c r="T238" t="s">
        <v>69</v>
      </c>
      <c r="U238" t="s">
        <v>238</v>
      </c>
      <c r="X238" t="s">
        <v>70</v>
      </c>
      <c r="AD238">
        <v>2000</v>
      </c>
      <c r="AE238">
        <v>9</v>
      </c>
      <c r="AF238">
        <v>10</v>
      </c>
      <c r="AG238">
        <v>2000</v>
      </c>
      <c r="AH238">
        <v>10</v>
      </c>
      <c r="AI238">
        <v>9</v>
      </c>
      <c r="AJ238">
        <v>32</v>
      </c>
      <c r="AL238">
        <v>289</v>
      </c>
      <c r="AN238">
        <v>289</v>
      </c>
      <c r="AR238">
        <v>67.355758979312995</v>
      </c>
    </row>
    <row r="239" spans="1:44" x14ac:dyDescent="0.15">
      <c r="A239" t="s">
        <v>810</v>
      </c>
      <c r="B239" t="s">
        <v>763</v>
      </c>
      <c r="C239" t="s">
        <v>811</v>
      </c>
      <c r="E239" t="s">
        <v>61</v>
      </c>
      <c r="F239" t="s">
        <v>62</v>
      </c>
      <c r="G239" t="s">
        <v>63</v>
      </c>
      <c r="H239" t="s">
        <v>74</v>
      </c>
      <c r="J239" t="s">
        <v>83</v>
      </c>
      <c r="K239" t="s">
        <v>455</v>
      </c>
      <c r="L239" t="s">
        <v>456</v>
      </c>
      <c r="M239" t="s">
        <v>67</v>
      </c>
      <c r="N239" t="s">
        <v>68</v>
      </c>
      <c r="O239" t="s">
        <v>812</v>
      </c>
      <c r="T239" t="s">
        <v>238</v>
      </c>
      <c r="U239" t="s">
        <v>238</v>
      </c>
      <c r="X239" t="s">
        <v>70</v>
      </c>
      <c r="AD239">
        <v>2001</v>
      </c>
      <c r="AE239">
        <v>6</v>
      </c>
      <c r="AF239">
        <v>1</v>
      </c>
      <c r="AG239">
        <v>2001</v>
      </c>
      <c r="AH239">
        <v>7</v>
      </c>
      <c r="AI239">
        <v>25</v>
      </c>
      <c r="AJ239">
        <v>114</v>
      </c>
      <c r="AL239">
        <v>4385</v>
      </c>
      <c r="AN239">
        <v>4385</v>
      </c>
      <c r="AR239">
        <v>69.259339950270999</v>
      </c>
    </row>
    <row r="240" spans="1:44" x14ac:dyDescent="0.15">
      <c r="A240" t="s">
        <v>813</v>
      </c>
      <c r="B240" t="s">
        <v>763</v>
      </c>
      <c r="C240" t="s">
        <v>814</v>
      </c>
      <c r="E240" t="s">
        <v>61</v>
      </c>
      <c r="F240" t="s">
        <v>62</v>
      </c>
      <c r="G240" t="s">
        <v>63</v>
      </c>
      <c r="J240" t="s">
        <v>628</v>
      </c>
      <c r="K240" t="s">
        <v>455</v>
      </c>
      <c r="L240" t="s">
        <v>456</v>
      </c>
      <c r="M240" t="s">
        <v>67</v>
      </c>
      <c r="N240" t="s">
        <v>68</v>
      </c>
      <c r="O240" t="s">
        <v>815</v>
      </c>
      <c r="X240" t="s">
        <v>70</v>
      </c>
      <c r="AD240">
        <v>2001</v>
      </c>
      <c r="AE240">
        <v>12</v>
      </c>
      <c r="AF240">
        <v>1</v>
      </c>
      <c r="AG240">
        <v>2001</v>
      </c>
      <c r="AH240">
        <v>12</v>
      </c>
      <c r="AI240">
        <v>1</v>
      </c>
      <c r="AJ240">
        <v>40</v>
      </c>
      <c r="AL240">
        <v>40</v>
      </c>
      <c r="AN240">
        <v>40</v>
      </c>
      <c r="AR240">
        <v>69.259339950270999</v>
      </c>
    </row>
    <row r="241" spans="1:44" x14ac:dyDescent="0.15">
      <c r="A241" t="s">
        <v>816</v>
      </c>
      <c r="B241" t="s">
        <v>817</v>
      </c>
      <c r="C241" t="s">
        <v>818</v>
      </c>
      <c r="E241" t="s">
        <v>61</v>
      </c>
      <c r="F241" t="s">
        <v>62</v>
      </c>
      <c r="G241" t="s">
        <v>63</v>
      </c>
      <c r="H241" t="s">
        <v>74</v>
      </c>
      <c r="J241" t="s">
        <v>819</v>
      </c>
      <c r="K241" t="s">
        <v>455</v>
      </c>
      <c r="L241" t="s">
        <v>456</v>
      </c>
      <c r="M241" t="s">
        <v>67</v>
      </c>
      <c r="N241" t="s">
        <v>68</v>
      </c>
      <c r="O241" t="s">
        <v>820</v>
      </c>
      <c r="T241" t="s">
        <v>238</v>
      </c>
      <c r="U241" t="s">
        <v>238</v>
      </c>
      <c r="X241" t="s">
        <v>70</v>
      </c>
      <c r="AC241">
        <v>2</v>
      </c>
      <c r="AD241">
        <v>2002</v>
      </c>
      <c r="AE241">
        <v>9</v>
      </c>
      <c r="AF241">
        <v>1</v>
      </c>
      <c r="AG241">
        <v>2002</v>
      </c>
      <c r="AH241">
        <v>12</v>
      </c>
      <c r="AI241">
        <v>31</v>
      </c>
      <c r="AJ241">
        <f>17/AC241</f>
        <v>8.5</v>
      </c>
      <c r="AL241">
        <f>115/AC241</f>
        <v>57.5</v>
      </c>
      <c r="AN241">
        <f>115/AC241</f>
        <v>57.5</v>
      </c>
      <c r="AR241">
        <v>70.357818969337501</v>
      </c>
    </row>
    <row r="242" spans="1:44" x14ac:dyDescent="0.15">
      <c r="A242" t="s">
        <v>816</v>
      </c>
      <c r="B242" t="s">
        <v>817</v>
      </c>
      <c r="C242" t="s">
        <v>818</v>
      </c>
      <c r="E242" t="s">
        <v>61</v>
      </c>
      <c r="F242" t="s">
        <v>62</v>
      </c>
      <c r="G242" t="s">
        <v>63</v>
      </c>
      <c r="H242" t="s">
        <v>74</v>
      </c>
      <c r="J242" t="s">
        <v>819</v>
      </c>
      <c r="K242" t="s">
        <v>455</v>
      </c>
      <c r="L242" t="s">
        <v>456</v>
      </c>
      <c r="M242" t="s">
        <v>67</v>
      </c>
      <c r="N242" t="s">
        <v>68</v>
      </c>
      <c r="O242" t="s">
        <v>820</v>
      </c>
      <c r="T242" t="s">
        <v>238</v>
      </c>
      <c r="U242" t="s">
        <v>238</v>
      </c>
      <c r="X242" t="s">
        <v>70</v>
      </c>
      <c r="AC242">
        <v>2</v>
      </c>
      <c r="AD242">
        <v>2003</v>
      </c>
      <c r="AE242">
        <v>1</v>
      </c>
      <c r="AF242">
        <v>1</v>
      </c>
      <c r="AG242">
        <v>2003</v>
      </c>
      <c r="AH242">
        <v>1</v>
      </c>
      <c r="AI242">
        <v>22</v>
      </c>
      <c r="AJ242">
        <f>17/AC242</f>
        <v>8.5</v>
      </c>
      <c r="AL242">
        <f>115/AC242</f>
        <v>57.5</v>
      </c>
      <c r="AN242">
        <f>115/AC242</f>
        <v>57.5</v>
      </c>
      <c r="AR242">
        <v>70.357818969337501</v>
      </c>
    </row>
    <row r="243" spans="1:44" x14ac:dyDescent="0.15">
      <c r="A243" t="s">
        <v>821</v>
      </c>
      <c r="B243" t="s">
        <v>817</v>
      </c>
      <c r="C243" t="s">
        <v>822</v>
      </c>
      <c r="E243" t="s">
        <v>61</v>
      </c>
      <c r="F243" t="s">
        <v>62</v>
      </c>
      <c r="G243" t="s">
        <v>63</v>
      </c>
      <c r="H243" t="s">
        <v>64</v>
      </c>
      <c r="J243" t="s">
        <v>567</v>
      </c>
      <c r="K243" t="s">
        <v>455</v>
      </c>
      <c r="L243" t="s">
        <v>456</v>
      </c>
      <c r="M243" t="s">
        <v>67</v>
      </c>
      <c r="N243" t="s">
        <v>68</v>
      </c>
      <c r="O243" t="s">
        <v>823</v>
      </c>
      <c r="X243" t="s">
        <v>70</v>
      </c>
      <c r="AD243">
        <v>2002</v>
      </c>
      <c r="AE243">
        <v>3</v>
      </c>
      <c r="AG243">
        <v>2002</v>
      </c>
      <c r="AH243">
        <v>3</v>
      </c>
      <c r="AJ243">
        <v>60</v>
      </c>
      <c r="AR243">
        <v>70.357818969337501</v>
      </c>
    </row>
    <row r="244" spans="1:44" x14ac:dyDescent="0.15">
      <c r="A244" t="s">
        <v>824</v>
      </c>
      <c r="B244" t="s">
        <v>817</v>
      </c>
      <c r="C244" t="s">
        <v>825</v>
      </c>
      <c r="E244" t="s">
        <v>61</v>
      </c>
      <c r="F244" t="s">
        <v>62</v>
      </c>
      <c r="G244" t="s">
        <v>63</v>
      </c>
      <c r="J244" t="s">
        <v>826</v>
      </c>
      <c r="K244" t="s">
        <v>455</v>
      </c>
      <c r="L244" t="s">
        <v>456</v>
      </c>
      <c r="M244" t="s">
        <v>67</v>
      </c>
      <c r="N244" t="s">
        <v>68</v>
      </c>
      <c r="O244" t="s">
        <v>827</v>
      </c>
      <c r="X244" t="s">
        <v>70</v>
      </c>
      <c r="AD244">
        <v>2002</v>
      </c>
      <c r="AE244">
        <v>3</v>
      </c>
      <c r="AF244">
        <v>28</v>
      </c>
      <c r="AG244">
        <v>2002</v>
      </c>
      <c r="AH244">
        <v>3</v>
      </c>
      <c r="AI244">
        <v>28</v>
      </c>
      <c r="AJ244">
        <v>82</v>
      </c>
      <c r="AL244">
        <v>31</v>
      </c>
      <c r="AN244">
        <v>31</v>
      </c>
      <c r="AR244">
        <v>70.357818969337501</v>
      </c>
    </row>
    <row r="245" spans="1:44" x14ac:dyDescent="0.15">
      <c r="A245" t="s">
        <v>828</v>
      </c>
      <c r="B245" t="s">
        <v>817</v>
      </c>
      <c r="C245" t="s">
        <v>829</v>
      </c>
      <c r="E245" t="s">
        <v>61</v>
      </c>
      <c r="F245" t="s">
        <v>62</v>
      </c>
      <c r="G245" t="s">
        <v>63</v>
      </c>
      <c r="J245" t="s">
        <v>628</v>
      </c>
      <c r="K245" t="s">
        <v>455</v>
      </c>
      <c r="L245" t="s">
        <v>456</v>
      </c>
      <c r="M245" t="s">
        <v>67</v>
      </c>
      <c r="N245" t="s">
        <v>68</v>
      </c>
      <c r="O245" t="s">
        <v>830</v>
      </c>
      <c r="X245" t="s">
        <v>70</v>
      </c>
      <c r="AD245">
        <v>2002</v>
      </c>
      <c r="AE245">
        <v>4</v>
      </c>
      <c r="AF245">
        <v>10</v>
      </c>
      <c r="AG245">
        <v>2002</v>
      </c>
      <c r="AH245">
        <v>4</v>
      </c>
      <c r="AI245">
        <v>10</v>
      </c>
      <c r="AJ245">
        <v>2500</v>
      </c>
      <c r="AR245">
        <v>70.357818969337501</v>
      </c>
    </row>
    <row r="246" spans="1:44" x14ac:dyDescent="0.15">
      <c r="A246" t="s">
        <v>831</v>
      </c>
      <c r="B246" t="s">
        <v>817</v>
      </c>
      <c r="C246" t="s">
        <v>832</v>
      </c>
      <c r="E246" t="s">
        <v>61</v>
      </c>
      <c r="F246" t="s">
        <v>62</v>
      </c>
      <c r="G246" t="s">
        <v>63</v>
      </c>
      <c r="J246" t="s">
        <v>725</v>
      </c>
      <c r="K246" t="s">
        <v>455</v>
      </c>
      <c r="L246" t="s">
        <v>456</v>
      </c>
      <c r="M246" t="s">
        <v>67</v>
      </c>
      <c r="N246" t="s">
        <v>68</v>
      </c>
      <c r="O246" t="s">
        <v>833</v>
      </c>
      <c r="X246" t="s">
        <v>70</v>
      </c>
      <c r="AD246">
        <v>2002</v>
      </c>
      <c r="AE246">
        <v>7</v>
      </c>
      <c r="AG246">
        <v>2002</v>
      </c>
      <c r="AH246">
        <v>7</v>
      </c>
      <c r="AJ246">
        <v>35</v>
      </c>
      <c r="AR246">
        <v>70.357818969337501</v>
      </c>
    </row>
    <row r="247" spans="1:44" x14ac:dyDescent="0.15">
      <c r="A247" t="s">
        <v>834</v>
      </c>
      <c r="B247" t="s">
        <v>817</v>
      </c>
      <c r="C247" t="s">
        <v>835</v>
      </c>
      <c r="E247" t="s">
        <v>61</v>
      </c>
      <c r="F247" t="s">
        <v>62</v>
      </c>
      <c r="G247" t="s">
        <v>63</v>
      </c>
      <c r="J247" t="s">
        <v>725</v>
      </c>
      <c r="K247" t="s">
        <v>455</v>
      </c>
      <c r="L247" t="s">
        <v>456</v>
      </c>
      <c r="M247" t="s">
        <v>67</v>
      </c>
      <c r="N247" t="s">
        <v>68</v>
      </c>
      <c r="O247" t="s">
        <v>836</v>
      </c>
      <c r="T247" t="s">
        <v>238</v>
      </c>
      <c r="U247" t="s">
        <v>238</v>
      </c>
      <c r="X247" t="s">
        <v>70</v>
      </c>
      <c r="AD247">
        <v>2002</v>
      </c>
      <c r="AE247">
        <v>7</v>
      </c>
      <c r="AF247">
        <v>1</v>
      </c>
      <c r="AG247">
        <v>2002</v>
      </c>
      <c r="AH247">
        <v>7</v>
      </c>
      <c r="AI247">
        <v>17</v>
      </c>
      <c r="AJ247">
        <v>3</v>
      </c>
      <c r="AL247">
        <v>6688</v>
      </c>
      <c r="AN247">
        <v>6688</v>
      </c>
      <c r="AR247">
        <v>70.357818969337501</v>
      </c>
    </row>
    <row r="248" spans="1:44" x14ac:dyDescent="0.15">
      <c r="A248" t="s">
        <v>837</v>
      </c>
      <c r="B248" t="s">
        <v>817</v>
      </c>
      <c r="C248" t="s">
        <v>838</v>
      </c>
      <c r="E248" t="s">
        <v>61</v>
      </c>
      <c r="F248" t="s">
        <v>62</v>
      </c>
      <c r="G248" t="s">
        <v>63</v>
      </c>
      <c r="J248" t="s">
        <v>628</v>
      </c>
      <c r="K248" t="s">
        <v>455</v>
      </c>
      <c r="L248" t="s">
        <v>456</v>
      </c>
      <c r="M248" t="s">
        <v>67</v>
      </c>
      <c r="N248" t="s">
        <v>68</v>
      </c>
      <c r="O248" t="s">
        <v>839</v>
      </c>
      <c r="X248" t="s">
        <v>70</v>
      </c>
      <c r="AD248">
        <v>2002</v>
      </c>
      <c r="AE248">
        <v>10</v>
      </c>
      <c r="AF248">
        <v>24</v>
      </c>
      <c r="AG248">
        <v>2002</v>
      </c>
      <c r="AH248">
        <v>10</v>
      </c>
      <c r="AI248">
        <v>24</v>
      </c>
      <c r="AJ248">
        <v>100</v>
      </c>
      <c r="AR248">
        <v>70.357818969337501</v>
      </c>
    </row>
    <row r="249" spans="1:44" x14ac:dyDescent="0.15">
      <c r="A249" t="s">
        <v>840</v>
      </c>
      <c r="B249" t="s">
        <v>817</v>
      </c>
      <c r="C249" t="s">
        <v>760</v>
      </c>
      <c r="E249" t="s">
        <v>61</v>
      </c>
      <c r="F249" t="s">
        <v>62</v>
      </c>
      <c r="G249" t="s">
        <v>63</v>
      </c>
      <c r="H249" t="s">
        <v>64</v>
      </c>
      <c r="J249" t="s">
        <v>841</v>
      </c>
      <c r="K249" t="s">
        <v>842</v>
      </c>
      <c r="L249" t="s">
        <v>843</v>
      </c>
      <c r="M249" t="s">
        <v>844</v>
      </c>
      <c r="N249" t="s">
        <v>177</v>
      </c>
      <c r="T249" t="s">
        <v>238</v>
      </c>
      <c r="U249" t="s">
        <v>238</v>
      </c>
      <c r="X249" t="s">
        <v>70</v>
      </c>
      <c r="AD249">
        <v>2003</v>
      </c>
      <c r="AE249">
        <v>2</v>
      </c>
      <c r="AF249">
        <v>26</v>
      </c>
      <c r="AG249">
        <v>2003</v>
      </c>
      <c r="AH249">
        <v>4</v>
      </c>
      <c r="AI249">
        <v>1</v>
      </c>
      <c r="AL249">
        <v>6</v>
      </c>
      <c r="AN249">
        <v>6</v>
      </c>
      <c r="AR249">
        <v>70.357818969337501</v>
      </c>
    </row>
    <row r="250" spans="1:44" x14ac:dyDescent="0.15">
      <c r="A250" t="s">
        <v>845</v>
      </c>
      <c r="B250" t="s">
        <v>817</v>
      </c>
      <c r="C250" t="s">
        <v>846</v>
      </c>
      <c r="E250" t="s">
        <v>61</v>
      </c>
      <c r="F250" t="s">
        <v>62</v>
      </c>
      <c r="G250" t="s">
        <v>63</v>
      </c>
      <c r="H250" t="s">
        <v>142</v>
      </c>
      <c r="K250" t="s">
        <v>90</v>
      </c>
      <c r="L250" t="s">
        <v>91</v>
      </c>
      <c r="M250" t="s">
        <v>67</v>
      </c>
      <c r="N250" t="s">
        <v>68</v>
      </c>
      <c r="O250" t="s">
        <v>847</v>
      </c>
      <c r="X250" t="s">
        <v>70</v>
      </c>
      <c r="AD250">
        <v>2002</v>
      </c>
      <c r="AE250">
        <v>6</v>
      </c>
      <c r="AG250">
        <v>2002</v>
      </c>
      <c r="AH250">
        <v>6</v>
      </c>
      <c r="AJ250">
        <v>96</v>
      </c>
      <c r="AL250">
        <v>49904</v>
      </c>
      <c r="AN250">
        <v>49904</v>
      </c>
      <c r="AR250">
        <v>70.357818969337501</v>
      </c>
    </row>
    <row r="251" spans="1:44" x14ac:dyDescent="0.15">
      <c r="A251" t="s">
        <v>848</v>
      </c>
      <c r="B251" t="s">
        <v>763</v>
      </c>
      <c r="C251" t="s">
        <v>849</v>
      </c>
      <c r="E251" t="s">
        <v>61</v>
      </c>
      <c r="F251" t="s">
        <v>62</v>
      </c>
      <c r="G251" t="s">
        <v>63</v>
      </c>
      <c r="H251" t="s">
        <v>74</v>
      </c>
      <c r="K251" t="s">
        <v>65</v>
      </c>
      <c r="L251" t="s">
        <v>66</v>
      </c>
      <c r="M251" t="s">
        <v>67</v>
      </c>
      <c r="N251" t="s">
        <v>68</v>
      </c>
      <c r="O251" t="s">
        <v>850</v>
      </c>
      <c r="X251" t="s">
        <v>70</v>
      </c>
      <c r="AD251">
        <v>2001</v>
      </c>
      <c r="AE251">
        <v>6</v>
      </c>
      <c r="AF251">
        <v>18</v>
      </c>
      <c r="AG251">
        <v>2001</v>
      </c>
      <c r="AH251">
        <v>6</v>
      </c>
      <c r="AI251">
        <v>18</v>
      </c>
      <c r="AJ251">
        <v>16</v>
      </c>
      <c r="AL251">
        <v>83</v>
      </c>
      <c r="AN251">
        <v>83</v>
      </c>
      <c r="AR251">
        <v>69.259339950270999</v>
      </c>
    </row>
    <row r="252" spans="1:44" x14ac:dyDescent="0.15">
      <c r="A252" t="s">
        <v>851</v>
      </c>
      <c r="B252" t="s">
        <v>763</v>
      </c>
      <c r="C252" t="s">
        <v>852</v>
      </c>
      <c r="E252" t="s">
        <v>61</v>
      </c>
      <c r="F252" t="s">
        <v>62</v>
      </c>
      <c r="G252" t="s">
        <v>63</v>
      </c>
      <c r="H252" t="s">
        <v>74</v>
      </c>
      <c r="J252" t="s">
        <v>83</v>
      </c>
      <c r="K252" t="s">
        <v>65</v>
      </c>
      <c r="L252" t="s">
        <v>66</v>
      </c>
      <c r="M252" t="s">
        <v>67</v>
      </c>
      <c r="N252" t="s">
        <v>68</v>
      </c>
      <c r="O252" t="s">
        <v>853</v>
      </c>
      <c r="P252" t="s">
        <v>854</v>
      </c>
      <c r="T252" t="s">
        <v>238</v>
      </c>
      <c r="U252" t="s">
        <v>238</v>
      </c>
      <c r="X252" t="s">
        <v>70</v>
      </c>
      <c r="AD252">
        <v>2001</v>
      </c>
      <c r="AE252">
        <v>7</v>
      </c>
      <c r="AF252">
        <v>7</v>
      </c>
      <c r="AG252">
        <v>2001</v>
      </c>
      <c r="AH252">
        <v>8</v>
      </c>
      <c r="AJ252">
        <v>33</v>
      </c>
      <c r="AL252">
        <v>34078</v>
      </c>
      <c r="AN252">
        <v>34078</v>
      </c>
      <c r="AR252">
        <v>69.259339950270999</v>
      </c>
    </row>
    <row r="253" spans="1:44" x14ac:dyDescent="0.15">
      <c r="A253" t="s">
        <v>855</v>
      </c>
      <c r="B253" t="s">
        <v>763</v>
      </c>
      <c r="C253" t="s">
        <v>856</v>
      </c>
      <c r="E253" t="s">
        <v>61</v>
      </c>
      <c r="F253" t="s">
        <v>62</v>
      </c>
      <c r="G253" t="s">
        <v>63</v>
      </c>
      <c r="H253" t="s">
        <v>142</v>
      </c>
      <c r="K253" t="s">
        <v>65</v>
      </c>
      <c r="L253" t="s">
        <v>66</v>
      </c>
      <c r="M253" t="s">
        <v>67</v>
      </c>
      <c r="N253" t="s">
        <v>68</v>
      </c>
      <c r="O253" t="s">
        <v>857</v>
      </c>
      <c r="X253" t="s">
        <v>70</v>
      </c>
      <c r="AD253">
        <v>2001</v>
      </c>
      <c r="AE253">
        <v>8</v>
      </c>
      <c r="AG253">
        <v>2001</v>
      </c>
      <c r="AH253">
        <v>8</v>
      </c>
      <c r="AJ253">
        <v>12</v>
      </c>
      <c r="AL253">
        <v>24686</v>
      </c>
      <c r="AN253">
        <v>24686</v>
      </c>
      <c r="AR253">
        <v>69.259339950270999</v>
      </c>
    </row>
    <row r="254" spans="1:44" x14ac:dyDescent="0.15">
      <c r="A254" t="s">
        <v>858</v>
      </c>
      <c r="B254" t="s">
        <v>817</v>
      </c>
      <c r="C254" t="s">
        <v>859</v>
      </c>
      <c r="E254" t="s">
        <v>61</v>
      </c>
      <c r="F254" t="s">
        <v>62</v>
      </c>
      <c r="G254" t="s">
        <v>63</v>
      </c>
      <c r="H254" t="s">
        <v>74</v>
      </c>
      <c r="J254" t="s">
        <v>860</v>
      </c>
      <c r="K254" t="s">
        <v>253</v>
      </c>
      <c r="L254" t="s">
        <v>254</v>
      </c>
      <c r="M254" t="s">
        <v>165</v>
      </c>
      <c r="N254" t="s">
        <v>68</v>
      </c>
      <c r="T254" t="s">
        <v>238</v>
      </c>
      <c r="U254" t="s">
        <v>238</v>
      </c>
      <c r="X254" t="s">
        <v>70</v>
      </c>
      <c r="AD254">
        <v>2002</v>
      </c>
      <c r="AE254">
        <v>1</v>
      </c>
      <c r="AG254">
        <v>2002</v>
      </c>
      <c r="AH254">
        <v>11</v>
      </c>
      <c r="AJ254">
        <v>20</v>
      </c>
      <c r="AL254">
        <v>674</v>
      </c>
      <c r="AN254">
        <v>674</v>
      </c>
      <c r="AR254">
        <v>70.357818969337501</v>
      </c>
    </row>
    <row r="255" spans="1:44" x14ac:dyDescent="0.15">
      <c r="A255" t="s">
        <v>861</v>
      </c>
      <c r="B255" t="s">
        <v>817</v>
      </c>
      <c r="C255" t="s">
        <v>760</v>
      </c>
      <c r="E255" t="s">
        <v>61</v>
      </c>
      <c r="F255" t="s">
        <v>62</v>
      </c>
      <c r="G255" t="s">
        <v>63</v>
      </c>
      <c r="H255" t="s">
        <v>64</v>
      </c>
      <c r="J255" t="s">
        <v>841</v>
      </c>
      <c r="K255" t="s">
        <v>253</v>
      </c>
      <c r="L255" t="s">
        <v>254</v>
      </c>
      <c r="M255" t="s">
        <v>165</v>
      </c>
      <c r="N255" t="s">
        <v>68</v>
      </c>
      <c r="O255" t="s">
        <v>862</v>
      </c>
      <c r="S255" t="s">
        <v>69</v>
      </c>
      <c r="T255" t="s">
        <v>238</v>
      </c>
      <c r="U255" t="s">
        <v>238</v>
      </c>
      <c r="X255" t="s">
        <v>70</v>
      </c>
      <c r="AC255">
        <v>2</v>
      </c>
      <c r="AD255">
        <v>2002</v>
      </c>
      <c r="AE255">
        <v>11</v>
      </c>
      <c r="AF255">
        <v>16</v>
      </c>
      <c r="AG255">
        <v>2002</v>
      </c>
      <c r="AH255">
        <v>12</v>
      </c>
      <c r="AI255">
        <v>31</v>
      </c>
      <c r="AJ255">
        <f>349/AC255</f>
        <v>174.5</v>
      </c>
      <c r="AL255">
        <f>4978/AC255</f>
        <v>2489</v>
      </c>
      <c r="AN255">
        <f>4978/AC255</f>
        <v>2489</v>
      </c>
      <c r="AR255">
        <v>70.357818969337501</v>
      </c>
    </row>
    <row r="256" spans="1:44" x14ac:dyDescent="0.15">
      <c r="A256" t="s">
        <v>861</v>
      </c>
      <c r="B256" t="s">
        <v>817</v>
      </c>
      <c r="C256" t="s">
        <v>760</v>
      </c>
      <c r="E256" t="s">
        <v>61</v>
      </c>
      <c r="F256" t="s">
        <v>62</v>
      </c>
      <c r="G256" t="s">
        <v>63</v>
      </c>
      <c r="H256" t="s">
        <v>64</v>
      </c>
      <c r="J256" t="s">
        <v>841</v>
      </c>
      <c r="K256" t="s">
        <v>253</v>
      </c>
      <c r="L256" t="s">
        <v>254</v>
      </c>
      <c r="M256" t="s">
        <v>165</v>
      </c>
      <c r="N256" t="s">
        <v>68</v>
      </c>
      <c r="O256" t="s">
        <v>862</v>
      </c>
      <c r="S256" t="s">
        <v>69</v>
      </c>
      <c r="T256" t="s">
        <v>238</v>
      </c>
      <c r="U256" t="s">
        <v>238</v>
      </c>
      <c r="X256" t="s">
        <v>70</v>
      </c>
      <c r="AC256">
        <v>2</v>
      </c>
      <c r="AD256">
        <v>2003</v>
      </c>
      <c r="AE256">
        <v>1</v>
      </c>
      <c r="AF256">
        <v>1</v>
      </c>
      <c r="AG256">
        <v>2003</v>
      </c>
      <c r="AH256">
        <v>6</v>
      </c>
      <c r="AI256">
        <v>3</v>
      </c>
      <c r="AJ256">
        <f>349/AC256</f>
        <v>174.5</v>
      </c>
      <c r="AL256">
        <f>4978/AC256</f>
        <v>2489</v>
      </c>
      <c r="AN256">
        <f>4978/AC256</f>
        <v>2489</v>
      </c>
      <c r="AR256">
        <v>70.357818969337501</v>
      </c>
    </row>
    <row r="257" spans="1:44" x14ac:dyDescent="0.15">
      <c r="A257" t="s">
        <v>863</v>
      </c>
      <c r="B257" t="s">
        <v>817</v>
      </c>
      <c r="C257" t="s">
        <v>760</v>
      </c>
      <c r="E257" t="s">
        <v>61</v>
      </c>
      <c r="F257" t="s">
        <v>62</v>
      </c>
      <c r="G257" t="s">
        <v>63</v>
      </c>
      <c r="H257" t="s">
        <v>64</v>
      </c>
      <c r="J257" t="s">
        <v>841</v>
      </c>
      <c r="K257" t="s">
        <v>864</v>
      </c>
      <c r="L257" t="s">
        <v>865</v>
      </c>
      <c r="M257" t="s">
        <v>165</v>
      </c>
      <c r="N257" t="s">
        <v>68</v>
      </c>
      <c r="O257" t="s">
        <v>864</v>
      </c>
      <c r="T257" t="s">
        <v>238</v>
      </c>
      <c r="U257" t="s">
        <v>238</v>
      </c>
      <c r="X257" t="s">
        <v>70</v>
      </c>
      <c r="AD257">
        <v>2003</v>
      </c>
      <c r="AE257">
        <v>2</v>
      </c>
      <c r="AF257">
        <v>15</v>
      </c>
      <c r="AG257">
        <v>2003</v>
      </c>
      <c r="AH257">
        <v>5</v>
      </c>
      <c r="AI257">
        <v>31</v>
      </c>
      <c r="AJ257">
        <v>299</v>
      </c>
      <c r="AL257">
        <v>1456</v>
      </c>
      <c r="AN257">
        <v>1456</v>
      </c>
      <c r="AR257">
        <v>70.357818969337501</v>
      </c>
    </row>
    <row r="258" spans="1:44" x14ac:dyDescent="0.15">
      <c r="A258" t="s">
        <v>866</v>
      </c>
      <c r="B258" t="s">
        <v>817</v>
      </c>
      <c r="C258" t="s">
        <v>209</v>
      </c>
      <c r="E258" t="s">
        <v>61</v>
      </c>
      <c r="F258" t="s">
        <v>62</v>
      </c>
      <c r="G258" t="s">
        <v>63</v>
      </c>
      <c r="H258" t="s">
        <v>74</v>
      </c>
      <c r="J258" t="s">
        <v>867</v>
      </c>
      <c r="K258" t="s">
        <v>76</v>
      </c>
      <c r="L258" t="s">
        <v>77</v>
      </c>
      <c r="M258" t="s">
        <v>78</v>
      </c>
      <c r="N258" t="s">
        <v>68</v>
      </c>
      <c r="O258" t="s">
        <v>868</v>
      </c>
      <c r="T258" t="s">
        <v>238</v>
      </c>
      <c r="U258" t="s">
        <v>238</v>
      </c>
      <c r="X258" t="s">
        <v>70</v>
      </c>
      <c r="AD258">
        <v>2002</v>
      </c>
      <c r="AE258">
        <v>1</v>
      </c>
      <c r="AF258">
        <v>10</v>
      </c>
      <c r="AG258">
        <v>2002</v>
      </c>
      <c r="AH258">
        <v>1</v>
      </c>
      <c r="AI258">
        <v>10</v>
      </c>
      <c r="AJ258">
        <v>17</v>
      </c>
      <c r="AL258">
        <v>757</v>
      </c>
      <c r="AN258">
        <v>757</v>
      </c>
      <c r="AR258">
        <v>70.357818969337501</v>
      </c>
    </row>
    <row r="259" spans="1:44" x14ac:dyDescent="0.15">
      <c r="A259" t="s">
        <v>869</v>
      </c>
      <c r="B259" t="s">
        <v>817</v>
      </c>
      <c r="C259" t="s">
        <v>760</v>
      </c>
      <c r="E259" t="s">
        <v>61</v>
      </c>
      <c r="F259" t="s">
        <v>62</v>
      </c>
      <c r="G259" t="s">
        <v>63</v>
      </c>
      <c r="H259" t="s">
        <v>64</v>
      </c>
      <c r="J259" t="s">
        <v>841</v>
      </c>
      <c r="K259" t="s">
        <v>76</v>
      </c>
      <c r="L259" t="s">
        <v>77</v>
      </c>
      <c r="M259" t="s">
        <v>78</v>
      </c>
      <c r="N259" t="s">
        <v>68</v>
      </c>
      <c r="T259" t="s">
        <v>238</v>
      </c>
      <c r="U259" t="s">
        <v>238</v>
      </c>
      <c r="X259" t="s">
        <v>70</v>
      </c>
      <c r="AD259">
        <v>2003</v>
      </c>
      <c r="AE259">
        <v>4</v>
      </c>
      <c r="AF259">
        <v>6</v>
      </c>
      <c r="AG259">
        <v>2003</v>
      </c>
      <c r="AH259">
        <v>4</v>
      </c>
      <c r="AI259">
        <v>17</v>
      </c>
      <c r="AL259">
        <v>2</v>
      </c>
      <c r="AN259">
        <v>2</v>
      </c>
      <c r="AR259">
        <v>70.357818969337501</v>
      </c>
    </row>
    <row r="260" spans="1:44" x14ac:dyDescent="0.15">
      <c r="A260" t="s">
        <v>870</v>
      </c>
      <c r="B260" t="s">
        <v>817</v>
      </c>
      <c r="C260" t="s">
        <v>871</v>
      </c>
      <c r="E260" t="s">
        <v>61</v>
      </c>
      <c r="F260" t="s">
        <v>62</v>
      </c>
      <c r="G260" t="s">
        <v>63</v>
      </c>
      <c r="H260" t="s">
        <v>142</v>
      </c>
      <c r="K260" t="s">
        <v>65</v>
      </c>
      <c r="L260" t="s">
        <v>66</v>
      </c>
      <c r="M260" t="s">
        <v>67</v>
      </c>
      <c r="N260" t="s">
        <v>68</v>
      </c>
      <c r="O260" t="s">
        <v>872</v>
      </c>
      <c r="X260" t="s">
        <v>70</v>
      </c>
      <c r="AD260">
        <v>2002</v>
      </c>
      <c r="AE260">
        <v>5</v>
      </c>
      <c r="AF260">
        <v>1</v>
      </c>
      <c r="AG260">
        <v>2002</v>
      </c>
      <c r="AH260">
        <v>5</v>
      </c>
      <c r="AI260">
        <v>1</v>
      </c>
      <c r="AJ260">
        <v>50</v>
      </c>
      <c r="AL260">
        <v>4950</v>
      </c>
      <c r="AN260">
        <v>4950</v>
      </c>
      <c r="AR260">
        <v>70.357818969337501</v>
      </c>
    </row>
    <row r="261" spans="1:44" x14ac:dyDescent="0.15">
      <c r="A261" t="s">
        <v>873</v>
      </c>
      <c r="B261" t="s">
        <v>817</v>
      </c>
      <c r="C261" t="s">
        <v>874</v>
      </c>
      <c r="E261" t="s">
        <v>61</v>
      </c>
      <c r="F261" t="s">
        <v>62</v>
      </c>
      <c r="G261" t="s">
        <v>63</v>
      </c>
      <c r="H261" t="s">
        <v>64</v>
      </c>
      <c r="J261" t="s">
        <v>875</v>
      </c>
      <c r="K261" t="s">
        <v>65</v>
      </c>
      <c r="L261" t="s">
        <v>66</v>
      </c>
      <c r="M261" t="s">
        <v>67</v>
      </c>
      <c r="N261" t="s">
        <v>68</v>
      </c>
      <c r="O261" t="s">
        <v>876</v>
      </c>
      <c r="T261" t="s">
        <v>238</v>
      </c>
      <c r="U261" t="s">
        <v>238</v>
      </c>
      <c r="X261" t="s">
        <v>70</v>
      </c>
      <c r="AD261">
        <v>2002</v>
      </c>
      <c r="AE261">
        <v>3</v>
      </c>
      <c r="AF261">
        <v>12</v>
      </c>
      <c r="AG261">
        <v>2002</v>
      </c>
      <c r="AH261">
        <v>3</v>
      </c>
      <c r="AI261">
        <v>12</v>
      </c>
      <c r="AL261">
        <v>200</v>
      </c>
      <c r="AN261">
        <v>200</v>
      </c>
      <c r="AR261">
        <v>70.357818969337501</v>
      </c>
    </row>
    <row r="262" spans="1:44" x14ac:dyDescent="0.15">
      <c r="A262" t="s">
        <v>877</v>
      </c>
      <c r="B262" t="s">
        <v>817</v>
      </c>
      <c r="C262" t="s">
        <v>878</v>
      </c>
      <c r="E262" t="s">
        <v>61</v>
      </c>
      <c r="F262" t="s">
        <v>62</v>
      </c>
      <c r="G262" t="s">
        <v>63</v>
      </c>
      <c r="H262" t="s">
        <v>64</v>
      </c>
      <c r="J262" t="s">
        <v>545</v>
      </c>
      <c r="K262" t="s">
        <v>65</v>
      </c>
      <c r="L262" t="s">
        <v>66</v>
      </c>
      <c r="M262" t="s">
        <v>67</v>
      </c>
      <c r="N262" t="s">
        <v>68</v>
      </c>
      <c r="O262" t="s">
        <v>872</v>
      </c>
      <c r="X262" t="s">
        <v>70</v>
      </c>
      <c r="AD262">
        <v>2002</v>
      </c>
      <c r="AE262">
        <v>8</v>
      </c>
      <c r="AF262">
        <v>13</v>
      </c>
      <c r="AG262">
        <v>2002</v>
      </c>
      <c r="AH262">
        <v>8</v>
      </c>
      <c r="AI262">
        <v>13</v>
      </c>
      <c r="AJ262">
        <v>86</v>
      </c>
      <c r="AR262">
        <v>70.357818969337501</v>
      </c>
    </row>
    <row r="263" spans="1:44" x14ac:dyDescent="0.15">
      <c r="A263" t="s">
        <v>879</v>
      </c>
      <c r="B263" t="s">
        <v>817</v>
      </c>
      <c r="C263" t="s">
        <v>760</v>
      </c>
      <c r="E263" t="s">
        <v>61</v>
      </c>
      <c r="F263" t="s">
        <v>62</v>
      </c>
      <c r="G263" t="s">
        <v>63</v>
      </c>
      <c r="H263" t="s">
        <v>64</v>
      </c>
      <c r="J263" t="s">
        <v>841</v>
      </c>
      <c r="K263" t="s">
        <v>65</v>
      </c>
      <c r="L263" t="s">
        <v>66</v>
      </c>
      <c r="M263" t="s">
        <v>67</v>
      </c>
      <c r="N263" t="s">
        <v>68</v>
      </c>
      <c r="T263" t="s">
        <v>238</v>
      </c>
      <c r="U263" t="s">
        <v>238</v>
      </c>
      <c r="X263" t="s">
        <v>70</v>
      </c>
      <c r="AD263">
        <v>2003</v>
      </c>
      <c r="AE263">
        <v>4</v>
      </c>
      <c r="AF263">
        <v>25</v>
      </c>
      <c r="AG263">
        <v>2003</v>
      </c>
      <c r="AH263">
        <v>5</v>
      </c>
      <c r="AI263">
        <v>6</v>
      </c>
      <c r="AL263">
        <v>3</v>
      </c>
      <c r="AN263">
        <v>3</v>
      </c>
      <c r="AR263">
        <v>70.357818969337501</v>
      </c>
    </row>
    <row r="264" spans="1:44" x14ac:dyDescent="0.15">
      <c r="A264" t="s">
        <v>880</v>
      </c>
      <c r="B264" t="s">
        <v>817</v>
      </c>
      <c r="C264" t="s">
        <v>881</v>
      </c>
      <c r="E264" t="s">
        <v>61</v>
      </c>
      <c r="F264" t="s">
        <v>62</v>
      </c>
      <c r="G264" t="s">
        <v>63</v>
      </c>
      <c r="J264" t="s">
        <v>882</v>
      </c>
      <c r="K264" t="s">
        <v>65</v>
      </c>
      <c r="L264" t="s">
        <v>66</v>
      </c>
      <c r="M264" t="s">
        <v>67</v>
      </c>
      <c r="N264" t="s">
        <v>68</v>
      </c>
      <c r="O264" t="s">
        <v>883</v>
      </c>
      <c r="X264" t="s">
        <v>70</v>
      </c>
      <c r="AD264">
        <v>2002</v>
      </c>
      <c r="AE264">
        <v>9</v>
      </c>
      <c r="AF264">
        <v>1</v>
      </c>
      <c r="AG264">
        <v>2002</v>
      </c>
      <c r="AH264">
        <v>9</v>
      </c>
      <c r="AI264">
        <v>1</v>
      </c>
      <c r="AJ264">
        <v>44</v>
      </c>
      <c r="AR264">
        <v>70.357818969337501</v>
      </c>
    </row>
    <row r="265" spans="1:44" x14ac:dyDescent="0.15">
      <c r="A265" t="s">
        <v>884</v>
      </c>
      <c r="B265" t="s">
        <v>817</v>
      </c>
      <c r="C265" t="s">
        <v>760</v>
      </c>
      <c r="E265" t="s">
        <v>61</v>
      </c>
      <c r="F265" t="s">
        <v>62</v>
      </c>
      <c r="G265" t="s">
        <v>63</v>
      </c>
      <c r="H265" t="s">
        <v>64</v>
      </c>
      <c r="J265" t="s">
        <v>841</v>
      </c>
      <c r="K265" t="s">
        <v>163</v>
      </c>
      <c r="L265" t="s">
        <v>164</v>
      </c>
      <c r="M265" t="s">
        <v>165</v>
      </c>
      <c r="N265" t="s">
        <v>68</v>
      </c>
      <c r="T265" t="s">
        <v>238</v>
      </c>
      <c r="U265" t="s">
        <v>238</v>
      </c>
      <c r="X265" t="s">
        <v>70</v>
      </c>
      <c r="AD265">
        <v>2003</v>
      </c>
      <c r="AE265">
        <v>4</v>
      </c>
      <c r="AF265">
        <v>25</v>
      </c>
      <c r="AG265">
        <v>2003</v>
      </c>
      <c r="AH265">
        <v>5</v>
      </c>
      <c r="AI265">
        <v>10</v>
      </c>
      <c r="AL265">
        <v>3</v>
      </c>
      <c r="AN265">
        <v>3</v>
      </c>
      <c r="AR265">
        <v>70.357818969337501</v>
      </c>
    </row>
    <row r="266" spans="1:44" x14ac:dyDescent="0.15">
      <c r="A266" t="s">
        <v>885</v>
      </c>
      <c r="B266" t="s">
        <v>817</v>
      </c>
      <c r="C266" t="s">
        <v>760</v>
      </c>
      <c r="E266" t="s">
        <v>61</v>
      </c>
      <c r="F266" t="s">
        <v>62</v>
      </c>
      <c r="G266" t="s">
        <v>63</v>
      </c>
      <c r="H266" t="s">
        <v>64</v>
      </c>
      <c r="J266" t="s">
        <v>841</v>
      </c>
      <c r="K266" t="s">
        <v>886</v>
      </c>
      <c r="L266" t="s">
        <v>887</v>
      </c>
      <c r="M266" t="s">
        <v>86</v>
      </c>
      <c r="N266" t="s">
        <v>68</v>
      </c>
      <c r="T266" t="s">
        <v>238</v>
      </c>
      <c r="U266" t="s">
        <v>238</v>
      </c>
      <c r="X266" t="s">
        <v>70</v>
      </c>
      <c r="AD266">
        <v>2003</v>
      </c>
      <c r="AE266">
        <v>4</v>
      </c>
      <c r="AF266">
        <v>9</v>
      </c>
      <c r="AG266">
        <v>2003</v>
      </c>
      <c r="AH266">
        <v>4</v>
      </c>
      <c r="AI266">
        <v>9</v>
      </c>
      <c r="AL266">
        <v>1</v>
      </c>
      <c r="AN266">
        <v>1</v>
      </c>
      <c r="AR266">
        <v>70.357818969337501</v>
      </c>
    </row>
    <row r="267" spans="1:44" x14ac:dyDescent="0.15">
      <c r="A267" t="s">
        <v>888</v>
      </c>
      <c r="B267" t="s">
        <v>817</v>
      </c>
      <c r="C267" t="s">
        <v>760</v>
      </c>
      <c r="E267" t="s">
        <v>61</v>
      </c>
      <c r="F267" t="s">
        <v>62</v>
      </c>
      <c r="G267" t="s">
        <v>63</v>
      </c>
      <c r="H267" t="s">
        <v>64</v>
      </c>
      <c r="J267" t="s">
        <v>841</v>
      </c>
      <c r="K267" t="s">
        <v>889</v>
      </c>
      <c r="L267" t="s">
        <v>890</v>
      </c>
      <c r="M267" t="s">
        <v>165</v>
      </c>
      <c r="N267" t="s">
        <v>68</v>
      </c>
      <c r="T267" t="s">
        <v>238</v>
      </c>
      <c r="U267" t="s">
        <v>238</v>
      </c>
      <c r="X267" t="s">
        <v>70</v>
      </c>
      <c r="AD267">
        <v>2003</v>
      </c>
      <c r="AE267">
        <v>5</v>
      </c>
      <c r="AF267">
        <v>5</v>
      </c>
      <c r="AG267">
        <v>2003</v>
      </c>
      <c r="AH267">
        <v>5</v>
      </c>
      <c r="AI267">
        <v>5</v>
      </c>
      <c r="AL267">
        <v>1</v>
      </c>
      <c r="AN267">
        <v>1</v>
      </c>
      <c r="AR267">
        <v>70.357818969337501</v>
      </c>
    </row>
    <row r="268" spans="1:44" x14ac:dyDescent="0.15">
      <c r="A268" t="s">
        <v>891</v>
      </c>
      <c r="B268" t="s">
        <v>817</v>
      </c>
      <c r="C268" t="s">
        <v>760</v>
      </c>
      <c r="E268" t="s">
        <v>61</v>
      </c>
      <c r="F268" t="s">
        <v>62</v>
      </c>
      <c r="G268" t="s">
        <v>63</v>
      </c>
      <c r="H268" t="s">
        <v>64</v>
      </c>
      <c r="J268" t="s">
        <v>841</v>
      </c>
      <c r="K268" t="s">
        <v>485</v>
      </c>
      <c r="L268" t="s">
        <v>486</v>
      </c>
      <c r="M268" t="s">
        <v>165</v>
      </c>
      <c r="N268" t="s">
        <v>68</v>
      </c>
      <c r="T268" t="s">
        <v>238</v>
      </c>
      <c r="U268" t="s">
        <v>238</v>
      </c>
      <c r="X268" t="s">
        <v>70</v>
      </c>
      <c r="AD268">
        <v>2003</v>
      </c>
      <c r="AE268">
        <v>3</v>
      </c>
      <c r="AF268">
        <v>31</v>
      </c>
      <c r="AG268">
        <v>2003</v>
      </c>
      <c r="AH268">
        <v>5</v>
      </c>
      <c r="AI268">
        <v>6</v>
      </c>
      <c r="AL268">
        <v>9</v>
      </c>
      <c r="AN268">
        <v>9</v>
      </c>
      <c r="AR268">
        <v>70.357818969337501</v>
      </c>
    </row>
    <row r="269" spans="1:44" x14ac:dyDescent="0.15">
      <c r="A269" t="s">
        <v>892</v>
      </c>
      <c r="B269" t="s">
        <v>763</v>
      </c>
      <c r="C269" t="s">
        <v>893</v>
      </c>
      <c r="E269" t="s">
        <v>61</v>
      </c>
      <c r="F269" t="s">
        <v>62</v>
      </c>
      <c r="G269" t="s">
        <v>63</v>
      </c>
      <c r="J269" t="s">
        <v>894</v>
      </c>
      <c r="K269" t="s">
        <v>124</v>
      </c>
      <c r="L269" t="s">
        <v>125</v>
      </c>
      <c r="M269" t="s">
        <v>67</v>
      </c>
      <c r="N269" t="s">
        <v>68</v>
      </c>
      <c r="O269" t="s">
        <v>895</v>
      </c>
      <c r="X269" t="s">
        <v>70</v>
      </c>
      <c r="AD269">
        <v>2001</v>
      </c>
      <c r="AE269">
        <v>6</v>
      </c>
      <c r="AG269">
        <v>2001</v>
      </c>
      <c r="AH269">
        <v>6</v>
      </c>
      <c r="AJ269">
        <v>13</v>
      </c>
      <c r="AL269">
        <v>242</v>
      </c>
      <c r="AN269">
        <v>242</v>
      </c>
      <c r="AR269">
        <v>69.259339950270999</v>
      </c>
    </row>
    <row r="270" spans="1:44" x14ac:dyDescent="0.15">
      <c r="A270" t="s">
        <v>896</v>
      </c>
      <c r="B270" t="s">
        <v>763</v>
      </c>
      <c r="C270" t="s">
        <v>897</v>
      </c>
      <c r="E270" t="s">
        <v>61</v>
      </c>
      <c r="F270" t="s">
        <v>62</v>
      </c>
      <c r="G270" t="s">
        <v>63</v>
      </c>
      <c r="H270" t="s">
        <v>142</v>
      </c>
      <c r="J270" t="s">
        <v>898</v>
      </c>
      <c r="K270" t="s">
        <v>155</v>
      </c>
      <c r="L270" t="s">
        <v>156</v>
      </c>
      <c r="M270" t="s">
        <v>67</v>
      </c>
      <c r="N270" t="s">
        <v>68</v>
      </c>
      <c r="O270" t="s">
        <v>899</v>
      </c>
      <c r="T270" t="s">
        <v>238</v>
      </c>
      <c r="U270" t="s">
        <v>238</v>
      </c>
      <c r="X270" t="s">
        <v>70</v>
      </c>
      <c r="AC270">
        <v>2</v>
      </c>
      <c r="AD270">
        <v>2001</v>
      </c>
      <c r="AE270">
        <v>11</v>
      </c>
      <c r="AF270">
        <v>1</v>
      </c>
      <c r="AG270">
        <v>2001</v>
      </c>
      <c r="AH270">
        <v>12</v>
      </c>
      <c r="AI270">
        <v>31</v>
      </c>
      <c r="AL270">
        <f>5000/AC270</f>
        <v>2500</v>
      </c>
      <c r="AN270">
        <f>5000/AC270</f>
        <v>2500</v>
      </c>
      <c r="AR270">
        <v>69.259339950270999</v>
      </c>
    </row>
    <row r="271" spans="1:44" x14ac:dyDescent="0.15">
      <c r="A271" t="s">
        <v>896</v>
      </c>
      <c r="B271" t="s">
        <v>763</v>
      </c>
      <c r="C271" t="s">
        <v>897</v>
      </c>
      <c r="E271" t="s">
        <v>61</v>
      </c>
      <c r="F271" t="s">
        <v>62</v>
      </c>
      <c r="G271" t="s">
        <v>63</v>
      </c>
      <c r="H271" t="s">
        <v>142</v>
      </c>
      <c r="J271" t="s">
        <v>898</v>
      </c>
      <c r="K271" t="s">
        <v>155</v>
      </c>
      <c r="L271" t="s">
        <v>156</v>
      </c>
      <c r="M271" t="s">
        <v>67</v>
      </c>
      <c r="N271" t="s">
        <v>68</v>
      </c>
      <c r="O271" t="s">
        <v>899</v>
      </c>
      <c r="T271" t="s">
        <v>238</v>
      </c>
      <c r="U271" t="s">
        <v>238</v>
      </c>
      <c r="X271" t="s">
        <v>70</v>
      </c>
      <c r="AC271">
        <v>2</v>
      </c>
      <c r="AD271">
        <v>2002</v>
      </c>
      <c r="AE271">
        <v>1</v>
      </c>
      <c r="AF271">
        <v>1</v>
      </c>
      <c r="AG271">
        <v>2002</v>
      </c>
      <c r="AH271">
        <v>2</v>
      </c>
      <c r="AI271">
        <v>12</v>
      </c>
      <c r="AL271">
        <f>5000/AC271</f>
        <v>2500</v>
      </c>
      <c r="AN271">
        <f>5000/AC271</f>
        <v>2500</v>
      </c>
      <c r="AR271">
        <v>69.259339950270999</v>
      </c>
    </row>
    <row r="272" spans="1:44" x14ac:dyDescent="0.15">
      <c r="A272" t="s">
        <v>901</v>
      </c>
      <c r="B272" t="s">
        <v>763</v>
      </c>
      <c r="C272" t="s">
        <v>578</v>
      </c>
      <c r="E272" t="s">
        <v>61</v>
      </c>
      <c r="F272" t="s">
        <v>62</v>
      </c>
      <c r="G272" t="s">
        <v>63</v>
      </c>
      <c r="H272" t="s">
        <v>74</v>
      </c>
      <c r="J272" t="s">
        <v>793</v>
      </c>
      <c r="K272" t="s">
        <v>794</v>
      </c>
      <c r="L272" t="s">
        <v>795</v>
      </c>
      <c r="M272" t="s">
        <v>86</v>
      </c>
      <c r="N272" t="s">
        <v>68</v>
      </c>
      <c r="T272" t="s">
        <v>238</v>
      </c>
      <c r="U272" t="s">
        <v>238</v>
      </c>
      <c r="X272" t="s">
        <v>70</v>
      </c>
      <c r="AD272">
        <v>2001</v>
      </c>
      <c r="AE272">
        <v>2</v>
      </c>
      <c r="AF272">
        <v>9</v>
      </c>
      <c r="AG272">
        <v>2001</v>
      </c>
      <c r="AH272">
        <v>3</v>
      </c>
      <c r="AI272">
        <v>22</v>
      </c>
      <c r="AJ272">
        <v>35</v>
      </c>
      <c r="AL272">
        <v>74</v>
      </c>
      <c r="AN272">
        <v>74</v>
      </c>
      <c r="AR272">
        <v>69.259339950270999</v>
      </c>
    </row>
    <row r="273" spans="1:44" x14ac:dyDescent="0.15">
      <c r="A273" t="s">
        <v>902</v>
      </c>
      <c r="B273" t="s">
        <v>817</v>
      </c>
      <c r="C273" t="s">
        <v>760</v>
      </c>
      <c r="E273" t="s">
        <v>61</v>
      </c>
      <c r="F273" t="s">
        <v>62</v>
      </c>
      <c r="G273" t="s">
        <v>63</v>
      </c>
      <c r="H273" t="s">
        <v>64</v>
      </c>
      <c r="J273" t="s">
        <v>841</v>
      </c>
      <c r="K273" t="s">
        <v>150</v>
      </c>
      <c r="L273" t="s">
        <v>151</v>
      </c>
      <c r="M273" t="s">
        <v>78</v>
      </c>
      <c r="N273" t="s">
        <v>68</v>
      </c>
      <c r="T273" t="s">
        <v>238</v>
      </c>
      <c r="U273" t="s">
        <v>238</v>
      </c>
      <c r="X273" t="s">
        <v>70</v>
      </c>
      <c r="AD273">
        <v>2003</v>
      </c>
      <c r="AE273">
        <v>3</v>
      </c>
      <c r="AF273">
        <v>14</v>
      </c>
      <c r="AG273">
        <v>2003</v>
      </c>
      <c r="AH273">
        <v>4</v>
      </c>
      <c r="AI273">
        <v>22</v>
      </c>
      <c r="AJ273">
        <v>2</v>
      </c>
      <c r="AL273">
        <v>3</v>
      </c>
      <c r="AN273">
        <v>3</v>
      </c>
      <c r="AR273">
        <v>70.357818969337501</v>
      </c>
    </row>
    <row r="274" spans="1:44" x14ac:dyDescent="0.15">
      <c r="A274" t="s">
        <v>903</v>
      </c>
      <c r="B274" t="s">
        <v>817</v>
      </c>
      <c r="C274" t="s">
        <v>904</v>
      </c>
      <c r="E274" t="s">
        <v>61</v>
      </c>
      <c r="F274" t="s">
        <v>62</v>
      </c>
      <c r="G274" t="s">
        <v>63</v>
      </c>
      <c r="J274" t="s">
        <v>628</v>
      </c>
      <c r="K274" t="s">
        <v>124</v>
      </c>
      <c r="L274" t="s">
        <v>125</v>
      </c>
      <c r="M274" t="s">
        <v>67</v>
      </c>
      <c r="N274" t="s">
        <v>68</v>
      </c>
      <c r="O274" t="s">
        <v>905</v>
      </c>
      <c r="X274" t="s">
        <v>70</v>
      </c>
      <c r="AD274">
        <v>2002</v>
      </c>
      <c r="AE274">
        <v>9</v>
      </c>
      <c r="AF274">
        <v>27</v>
      </c>
      <c r="AG274">
        <v>2002</v>
      </c>
      <c r="AH274">
        <v>9</v>
      </c>
      <c r="AI274">
        <v>27</v>
      </c>
      <c r="AJ274">
        <v>32</v>
      </c>
      <c r="AR274">
        <v>70.357818969337501</v>
      </c>
    </row>
    <row r="275" spans="1:44" x14ac:dyDescent="0.15">
      <c r="A275" t="s">
        <v>906</v>
      </c>
      <c r="B275" t="s">
        <v>817</v>
      </c>
      <c r="C275" t="s">
        <v>760</v>
      </c>
      <c r="E275" t="s">
        <v>61</v>
      </c>
      <c r="F275" t="s">
        <v>62</v>
      </c>
      <c r="G275" t="s">
        <v>63</v>
      </c>
      <c r="H275" t="s">
        <v>64</v>
      </c>
      <c r="J275" t="s">
        <v>841</v>
      </c>
      <c r="K275" t="s">
        <v>907</v>
      </c>
      <c r="L275" t="s">
        <v>908</v>
      </c>
      <c r="M275" t="s">
        <v>844</v>
      </c>
      <c r="N275" t="s">
        <v>177</v>
      </c>
      <c r="T275" t="s">
        <v>238</v>
      </c>
      <c r="U275" t="s">
        <v>238</v>
      </c>
      <c r="X275" t="s">
        <v>70</v>
      </c>
      <c r="AD275">
        <v>2003</v>
      </c>
      <c r="AE275">
        <v>4</v>
      </c>
      <c r="AF275">
        <v>20</v>
      </c>
      <c r="AG275">
        <v>2003</v>
      </c>
      <c r="AH275">
        <v>4</v>
      </c>
      <c r="AI275">
        <v>20</v>
      </c>
      <c r="AL275">
        <v>1</v>
      </c>
      <c r="AN275">
        <v>1</v>
      </c>
      <c r="AR275">
        <v>70.357818969337501</v>
      </c>
    </row>
    <row r="276" spans="1:44" x14ac:dyDescent="0.15">
      <c r="A276" t="s">
        <v>909</v>
      </c>
      <c r="B276" t="s">
        <v>817</v>
      </c>
      <c r="C276" t="s">
        <v>910</v>
      </c>
      <c r="E276" t="s">
        <v>61</v>
      </c>
      <c r="F276" t="s">
        <v>62</v>
      </c>
      <c r="G276" t="s">
        <v>63</v>
      </c>
      <c r="J276" t="s">
        <v>628</v>
      </c>
      <c r="K276" t="s">
        <v>155</v>
      </c>
      <c r="L276" t="s">
        <v>156</v>
      </c>
      <c r="M276" t="s">
        <v>67</v>
      </c>
      <c r="N276" t="s">
        <v>68</v>
      </c>
      <c r="O276" t="s">
        <v>911</v>
      </c>
      <c r="X276" t="s">
        <v>70</v>
      </c>
      <c r="AD276">
        <v>2002</v>
      </c>
      <c r="AG276">
        <v>2002</v>
      </c>
      <c r="AJ276">
        <v>10</v>
      </c>
      <c r="AL276">
        <v>25</v>
      </c>
      <c r="AN276">
        <v>25</v>
      </c>
      <c r="AR276">
        <v>70.357818969337501</v>
      </c>
    </row>
    <row r="277" spans="1:44" x14ac:dyDescent="0.15">
      <c r="A277" t="s">
        <v>912</v>
      </c>
      <c r="B277" t="s">
        <v>817</v>
      </c>
      <c r="C277" t="s">
        <v>760</v>
      </c>
      <c r="E277" t="s">
        <v>61</v>
      </c>
      <c r="F277" t="s">
        <v>62</v>
      </c>
      <c r="G277" t="s">
        <v>63</v>
      </c>
      <c r="H277" t="s">
        <v>64</v>
      </c>
      <c r="J277" t="s">
        <v>841</v>
      </c>
      <c r="K277" t="s">
        <v>185</v>
      </c>
      <c r="L277" t="s">
        <v>186</v>
      </c>
      <c r="M277" t="s">
        <v>78</v>
      </c>
      <c r="N277" t="s">
        <v>68</v>
      </c>
      <c r="T277" t="s">
        <v>238</v>
      </c>
      <c r="U277" t="s">
        <v>238</v>
      </c>
      <c r="X277" t="s">
        <v>70</v>
      </c>
      <c r="AD277">
        <v>2003</v>
      </c>
      <c r="AE277">
        <v>2</v>
      </c>
      <c r="AF277">
        <v>25</v>
      </c>
      <c r="AG277">
        <v>2003</v>
      </c>
      <c r="AH277">
        <v>5</v>
      </c>
      <c r="AI277">
        <v>5</v>
      </c>
      <c r="AJ277">
        <v>2</v>
      </c>
      <c r="AL277">
        <v>12</v>
      </c>
      <c r="AN277">
        <v>12</v>
      </c>
      <c r="AR277">
        <v>70.357818969337501</v>
      </c>
    </row>
    <row r="278" spans="1:44" x14ac:dyDescent="0.15">
      <c r="A278" t="s">
        <v>913</v>
      </c>
      <c r="B278" t="s">
        <v>817</v>
      </c>
      <c r="C278" t="s">
        <v>914</v>
      </c>
      <c r="E278" t="s">
        <v>61</v>
      </c>
      <c r="F278" t="s">
        <v>62</v>
      </c>
      <c r="G278" t="s">
        <v>63</v>
      </c>
      <c r="H278" t="s">
        <v>64</v>
      </c>
      <c r="K278" t="s">
        <v>593</v>
      </c>
      <c r="L278" t="s">
        <v>594</v>
      </c>
      <c r="M278" t="s">
        <v>595</v>
      </c>
      <c r="N278" t="s">
        <v>177</v>
      </c>
      <c r="O278" t="s">
        <v>915</v>
      </c>
      <c r="X278" t="s">
        <v>70</v>
      </c>
      <c r="AD278">
        <v>2002</v>
      </c>
      <c r="AE278">
        <v>1</v>
      </c>
      <c r="AF278">
        <v>1</v>
      </c>
      <c r="AG278">
        <v>2002</v>
      </c>
      <c r="AH278">
        <v>1</v>
      </c>
      <c r="AI278">
        <v>1</v>
      </c>
      <c r="AJ278">
        <v>122</v>
      </c>
      <c r="AL278">
        <v>2215</v>
      </c>
      <c r="AN278">
        <v>2215</v>
      </c>
      <c r="AR278">
        <v>70.357818969337501</v>
      </c>
    </row>
    <row r="279" spans="1:44" x14ac:dyDescent="0.15">
      <c r="A279" t="s">
        <v>916</v>
      </c>
      <c r="B279" t="s">
        <v>817</v>
      </c>
      <c r="C279" t="s">
        <v>917</v>
      </c>
      <c r="E279" t="s">
        <v>61</v>
      </c>
      <c r="F279" t="s">
        <v>62</v>
      </c>
      <c r="G279" t="s">
        <v>63</v>
      </c>
      <c r="H279" t="s">
        <v>64</v>
      </c>
      <c r="K279" t="s">
        <v>593</v>
      </c>
      <c r="L279" t="s">
        <v>594</v>
      </c>
      <c r="M279" t="s">
        <v>595</v>
      </c>
      <c r="N279" t="s">
        <v>177</v>
      </c>
      <c r="O279" t="s">
        <v>918</v>
      </c>
      <c r="X279" t="s">
        <v>70</v>
      </c>
      <c r="AD279">
        <v>2002</v>
      </c>
      <c r="AE279">
        <v>12</v>
      </c>
      <c r="AF279">
        <v>24</v>
      </c>
      <c r="AG279">
        <v>2002</v>
      </c>
      <c r="AH279">
        <v>12</v>
      </c>
      <c r="AI279">
        <v>24</v>
      </c>
      <c r="AJ279">
        <v>20</v>
      </c>
      <c r="AR279">
        <v>70.357818969337501</v>
      </c>
    </row>
    <row r="280" spans="1:44" x14ac:dyDescent="0.15">
      <c r="A280" t="s">
        <v>919</v>
      </c>
      <c r="B280" t="s">
        <v>817</v>
      </c>
      <c r="C280" t="s">
        <v>760</v>
      </c>
      <c r="E280" t="s">
        <v>61</v>
      </c>
      <c r="F280" t="s">
        <v>62</v>
      </c>
      <c r="G280" t="s">
        <v>63</v>
      </c>
      <c r="H280" t="s">
        <v>64</v>
      </c>
      <c r="J280" t="s">
        <v>841</v>
      </c>
      <c r="K280" t="s">
        <v>769</v>
      </c>
      <c r="L280" t="s">
        <v>770</v>
      </c>
      <c r="M280" t="s">
        <v>78</v>
      </c>
      <c r="N280" t="s">
        <v>68</v>
      </c>
      <c r="O280" t="s">
        <v>769</v>
      </c>
      <c r="T280" t="s">
        <v>238</v>
      </c>
      <c r="U280" t="s">
        <v>238</v>
      </c>
      <c r="X280" t="s">
        <v>70</v>
      </c>
      <c r="AD280">
        <v>2003</v>
      </c>
      <c r="AE280">
        <v>2</v>
      </c>
      <c r="AF280">
        <v>25</v>
      </c>
      <c r="AG280">
        <v>2003</v>
      </c>
      <c r="AH280">
        <v>5</v>
      </c>
      <c r="AI280">
        <v>5</v>
      </c>
      <c r="AJ280">
        <v>33</v>
      </c>
      <c r="AL280">
        <v>205</v>
      </c>
      <c r="AN280">
        <v>205</v>
      </c>
      <c r="AR280">
        <v>70.357818969337501</v>
      </c>
    </row>
    <row r="281" spans="1:44" x14ac:dyDescent="0.15">
      <c r="A281" t="s">
        <v>920</v>
      </c>
      <c r="B281" t="s">
        <v>817</v>
      </c>
      <c r="C281" t="s">
        <v>760</v>
      </c>
      <c r="E281" t="s">
        <v>61</v>
      </c>
      <c r="F281" t="s">
        <v>62</v>
      </c>
      <c r="G281" t="s">
        <v>63</v>
      </c>
      <c r="H281" t="s">
        <v>64</v>
      </c>
      <c r="J281" t="s">
        <v>841</v>
      </c>
      <c r="K281" t="s">
        <v>204</v>
      </c>
      <c r="L281" t="s">
        <v>205</v>
      </c>
      <c r="M281" t="s">
        <v>78</v>
      </c>
      <c r="N281" t="s">
        <v>68</v>
      </c>
      <c r="O281" t="s">
        <v>921</v>
      </c>
      <c r="T281" t="s">
        <v>238</v>
      </c>
      <c r="U281" t="s">
        <v>238</v>
      </c>
      <c r="X281" t="s">
        <v>70</v>
      </c>
      <c r="AD281">
        <v>2003</v>
      </c>
      <c r="AE281">
        <v>3</v>
      </c>
      <c r="AF281">
        <v>11</v>
      </c>
      <c r="AG281">
        <v>2003</v>
      </c>
      <c r="AH281">
        <v>5</v>
      </c>
      <c r="AI281">
        <v>27</v>
      </c>
      <c r="AJ281">
        <v>2</v>
      </c>
      <c r="AL281">
        <v>7</v>
      </c>
      <c r="AN281">
        <v>7</v>
      </c>
      <c r="AR281">
        <v>70.357818969337501</v>
      </c>
    </row>
    <row r="282" spans="1:44" x14ac:dyDescent="0.15">
      <c r="A282" t="s">
        <v>922</v>
      </c>
      <c r="B282" t="s">
        <v>817</v>
      </c>
      <c r="C282" t="s">
        <v>760</v>
      </c>
      <c r="E282" t="s">
        <v>61</v>
      </c>
      <c r="F282" t="s">
        <v>62</v>
      </c>
      <c r="G282" t="s">
        <v>63</v>
      </c>
      <c r="H282" t="s">
        <v>64</v>
      </c>
      <c r="J282" t="s">
        <v>841</v>
      </c>
      <c r="K282" t="s">
        <v>598</v>
      </c>
      <c r="L282" t="s">
        <v>599</v>
      </c>
      <c r="M282" t="s">
        <v>165</v>
      </c>
      <c r="N282" t="s">
        <v>68</v>
      </c>
      <c r="T282" t="s">
        <v>238</v>
      </c>
      <c r="U282" t="s">
        <v>238</v>
      </c>
      <c r="X282" t="s">
        <v>70</v>
      </c>
      <c r="AD282">
        <v>2003</v>
      </c>
      <c r="AE282">
        <v>2</v>
      </c>
      <c r="AF282">
        <v>25</v>
      </c>
      <c r="AG282">
        <v>2003</v>
      </c>
      <c r="AH282">
        <v>6</v>
      </c>
      <c r="AI282">
        <v>15</v>
      </c>
      <c r="AJ282">
        <v>37</v>
      </c>
      <c r="AL282">
        <v>309</v>
      </c>
      <c r="AN282">
        <v>309</v>
      </c>
      <c r="AR282">
        <v>70.357818969337501</v>
      </c>
    </row>
    <row r="283" spans="1:44" x14ac:dyDescent="0.15">
      <c r="A283" t="s">
        <v>923</v>
      </c>
      <c r="B283" t="s">
        <v>817</v>
      </c>
      <c r="C283" t="s">
        <v>760</v>
      </c>
      <c r="E283" t="s">
        <v>61</v>
      </c>
      <c r="F283" t="s">
        <v>62</v>
      </c>
      <c r="G283" t="s">
        <v>63</v>
      </c>
      <c r="H283" t="s">
        <v>64</v>
      </c>
      <c r="J283" t="s">
        <v>841</v>
      </c>
      <c r="K283" t="s">
        <v>219</v>
      </c>
      <c r="L283" t="s">
        <v>220</v>
      </c>
      <c r="M283" t="s">
        <v>78</v>
      </c>
      <c r="N283" t="s">
        <v>68</v>
      </c>
      <c r="O283" t="s">
        <v>924</v>
      </c>
      <c r="S283" t="s">
        <v>69</v>
      </c>
      <c r="T283" t="s">
        <v>238</v>
      </c>
      <c r="U283" t="s">
        <v>238</v>
      </c>
      <c r="X283" t="s">
        <v>70</v>
      </c>
      <c r="AD283">
        <v>2003</v>
      </c>
      <c r="AE283">
        <v>2</v>
      </c>
      <c r="AF283">
        <v>23</v>
      </c>
      <c r="AG283">
        <v>2003</v>
      </c>
      <c r="AH283">
        <v>4</v>
      </c>
      <c r="AI283">
        <v>14</v>
      </c>
      <c r="AJ283">
        <v>5</v>
      </c>
      <c r="AL283">
        <v>58</v>
      </c>
      <c r="AN283">
        <v>58</v>
      </c>
      <c r="AR283">
        <v>70.357818969337501</v>
      </c>
    </row>
    <row r="284" spans="1:44" x14ac:dyDescent="0.15">
      <c r="A284" t="s">
        <v>925</v>
      </c>
      <c r="B284" t="s">
        <v>926</v>
      </c>
      <c r="C284" t="s">
        <v>927</v>
      </c>
      <c r="E284" t="s">
        <v>61</v>
      </c>
      <c r="F284" t="s">
        <v>62</v>
      </c>
      <c r="G284" t="s">
        <v>63</v>
      </c>
      <c r="H284" t="s">
        <v>64</v>
      </c>
      <c r="J284" t="s">
        <v>359</v>
      </c>
      <c r="K284" t="s">
        <v>65</v>
      </c>
      <c r="L284" t="s">
        <v>66</v>
      </c>
      <c r="M284" t="s">
        <v>67</v>
      </c>
      <c r="N284" t="s">
        <v>68</v>
      </c>
      <c r="O284" t="s">
        <v>343</v>
      </c>
      <c r="T284" t="s">
        <v>238</v>
      </c>
      <c r="U284" t="s">
        <v>238</v>
      </c>
      <c r="X284" t="s">
        <v>70</v>
      </c>
      <c r="AD284">
        <v>2003</v>
      </c>
      <c r="AE284">
        <v>6</v>
      </c>
      <c r="AF284">
        <v>1</v>
      </c>
      <c r="AG284">
        <v>2003</v>
      </c>
      <c r="AH284">
        <v>11</v>
      </c>
      <c r="AI284">
        <v>9</v>
      </c>
      <c r="AL284">
        <v>2185</v>
      </c>
      <c r="AN284">
        <v>2185</v>
      </c>
      <c r="AR284">
        <v>71.955006554513702</v>
      </c>
    </row>
    <row r="285" spans="1:44" x14ac:dyDescent="0.15">
      <c r="A285" t="s">
        <v>928</v>
      </c>
      <c r="B285" t="s">
        <v>926</v>
      </c>
      <c r="C285" t="s">
        <v>573</v>
      </c>
      <c r="E285" t="s">
        <v>61</v>
      </c>
      <c r="F285" t="s">
        <v>62</v>
      </c>
      <c r="G285" t="s">
        <v>63</v>
      </c>
      <c r="H285" t="s">
        <v>74</v>
      </c>
      <c r="J285" t="s">
        <v>83</v>
      </c>
      <c r="K285" t="s">
        <v>268</v>
      </c>
      <c r="L285" t="s">
        <v>269</v>
      </c>
      <c r="M285" t="s">
        <v>86</v>
      </c>
      <c r="N285" t="s">
        <v>68</v>
      </c>
      <c r="O285" t="s">
        <v>929</v>
      </c>
      <c r="T285" t="s">
        <v>238</v>
      </c>
      <c r="U285" t="s">
        <v>238</v>
      </c>
      <c r="X285" t="s">
        <v>70</v>
      </c>
      <c r="AD285">
        <v>2003</v>
      </c>
      <c r="AE285">
        <v>4</v>
      </c>
      <c r="AF285">
        <v>28</v>
      </c>
      <c r="AG285">
        <v>2003</v>
      </c>
      <c r="AH285">
        <v>6</v>
      </c>
      <c r="AI285">
        <v>29</v>
      </c>
      <c r="AR285">
        <v>71.955006554513702</v>
      </c>
    </row>
    <row r="286" spans="1:44" x14ac:dyDescent="0.15">
      <c r="A286" t="s">
        <v>930</v>
      </c>
      <c r="B286" t="s">
        <v>931</v>
      </c>
      <c r="C286" t="s">
        <v>932</v>
      </c>
      <c r="E286" t="s">
        <v>61</v>
      </c>
      <c r="F286" t="s">
        <v>62</v>
      </c>
      <c r="G286" t="s">
        <v>63</v>
      </c>
      <c r="H286" t="s">
        <v>64</v>
      </c>
      <c r="J286" t="s">
        <v>933</v>
      </c>
      <c r="K286" t="s">
        <v>90</v>
      </c>
      <c r="L286" t="s">
        <v>91</v>
      </c>
      <c r="M286" t="s">
        <v>67</v>
      </c>
      <c r="N286" t="s">
        <v>68</v>
      </c>
      <c r="O286" t="s">
        <v>934</v>
      </c>
      <c r="T286" t="s">
        <v>238</v>
      </c>
      <c r="U286" t="s">
        <v>238</v>
      </c>
      <c r="X286" t="s">
        <v>70</v>
      </c>
      <c r="AD286">
        <v>2004</v>
      </c>
      <c r="AE286">
        <v>1</v>
      </c>
      <c r="AF286">
        <v>4</v>
      </c>
      <c r="AG286">
        <v>2004</v>
      </c>
      <c r="AH286">
        <v>2</v>
      </c>
      <c r="AI286">
        <v>8</v>
      </c>
      <c r="AJ286">
        <v>14</v>
      </c>
      <c r="AL286">
        <v>42</v>
      </c>
      <c r="AN286">
        <v>42</v>
      </c>
      <c r="AR286">
        <v>73.881412437444695</v>
      </c>
    </row>
    <row r="287" spans="1:44" x14ac:dyDescent="0.15">
      <c r="A287" t="s">
        <v>935</v>
      </c>
      <c r="B287" t="s">
        <v>931</v>
      </c>
      <c r="C287" t="s">
        <v>936</v>
      </c>
      <c r="E287" t="s">
        <v>61</v>
      </c>
      <c r="F287" t="s">
        <v>62</v>
      </c>
      <c r="G287" t="s">
        <v>63</v>
      </c>
      <c r="H287" t="s">
        <v>64</v>
      </c>
      <c r="J287" t="s">
        <v>937</v>
      </c>
      <c r="K287" t="s">
        <v>90</v>
      </c>
      <c r="L287" t="s">
        <v>91</v>
      </c>
      <c r="M287" t="s">
        <v>67</v>
      </c>
      <c r="N287" t="s">
        <v>68</v>
      </c>
      <c r="O287" t="s">
        <v>938</v>
      </c>
      <c r="T287" t="s">
        <v>238</v>
      </c>
      <c r="U287" t="s">
        <v>238</v>
      </c>
      <c r="X287" t="s">
        <v>70</v>
      </c>
      <c r="AD287">
        <v>2004</v>
      </c>
      <c r="AE287">
        <v>2</v>
      </c>
      <c r="AF287">
        <v>4</v>
      </c>
      <c r="AG287">
        <v>2004</v>
      </c>
      <c r="AH287">
        <v>4</v>
      </c>
      <c r="AI287">
        <v>20</v>
      </c>
      <c r="AJ287">
        <v>18</v>
      </c>
      <c r="AL287">
        <v>12</v>
      </c>
      <c r="AN287">
        <v>12</v>
      </c>
      <c r="AR287">
        <v>73.881412437444695</v>
      </c>
    </row>
    <row r="288" spans="1:44" x14ac:dyDescent="0.15">
      <c r="A288" t="s">
        <v>939</v>
      </c>
      <c r="B288" t="s">
        <v>931</v>
      </c>
      <c r="C288" t="s">
        <v>776</v>
      </c>
      <c r="E288" t="s">
        <v>61</v>
      </c>
      <c r="F288" t="s">
        <v>62</v>
      </c>
      <c r="G288" t="s">
        <v>63</v>
      </c>
      <c r="H288" t="s">
        <v>64</v>
      </c>
      <c r="J288" t="s">
        <v>940</v>
      </c>
      <c r="K288" t="s">
        <v>253</v>
      </c>
      <c r="L288" t="s">
        <v>254</v>
      </c>
      <c r="M288" t="s">
        <v>165</v>
      </c>
      <c r="N288" t="s">
        <v>68</v>
      </c>
      <c r="O288" t="s">
        <v>941</v>
      </c>
      <c r="T288" t="s">
        <v>238</v>
      </c>
      <c r="U288" t="s">
        <v>238</v>
      </c>
      <c r="X288" t="s">
        <v>70</v>
      </c>
      <c r="AC288">
        <v>3</v>
      </c>
      <c r="AD288">
        <v>2005</v>
      </c>
      <c r="AE288">
        <v>1</v>
      </c>
      <c r="AF288">
        <v>1</v>
      </c>
      <c r="AG288">
        <v>2005</v>
      </c>
      <c r="AH288">
        <v>12</v>
      </c>
      <c r="AI288">
        <v>31</v>
      </c>
      <c r="AJ288">
        <f>16/AC288</f>
        <v>5.333333333333333</v>
      </c>
      <c r="AL288">
        <f>9/AC288</f>
        <v>3</v>
      </c>
      <c r="AN288">
        <f>9/AC288</f>
        <v>3</v>
      </c>
      <c r="AR288">
        <v>73.881412437444695</v>
      </c>
    </row>
    <row r="289" spans="1:44" x14ac:dyDescent="0.15">
      <c r="A289" t="s">
        <v>939</v>
      </c>
      <c r="B289" t="s">
        <v>931</v>
      </c>
      <c r="C289" t="s">
        <v>776</v>
      </c>
      <c r="E289" t="s">
        <v>61</v>
      </c>
      <c r="F289" t="s">
        <v>62</v>
      </c>
      <c r="G289" t="s">
        <v>63</v>
      </c>
      <c r="H289" t="s">
        <v>64</v>
      </c>
      <c r="J289" t="s">
        <v>940</v>
      </c>
      <c r="K289" t="s">
        <v>253</v>
      </c>
      <c r="L289" t="s">
        <v>254</v>
      </c>
      <c r="M289" t="s">
        <v>165</v>
      </c>
      <c r="N289" t="s">
        <v>68</v>
      </c>
      <c r="O289" t="s">
        <v>941</v>
      </c>
      <c r="T289" t="s">
        <v>238</v>
      </c>
      <c r="U289" t="s">
        <v>238</v>
      </c>
      <c r="X289" t="s">
        <v>70</v>
      </c>
      <c r="AC289">
        <v>3</v>
      </c>
      <c r="AD289">
        <v>2006</v>
      </c>
      <c r="AE289">
        <v>1</v>
      </c>
      <c r="AF289">
        <v>1</v>
      </c>
      <c r="AG289">
        <v>2006</v>
      </c>
      <c r="AH289">
        <v>12</v>
      </c>
      <c r="AI289">
        <v>31</v>
      </c>
      <c r="AJ289">
        <f t="shared" ref="AJ289:AJ290" si="2">16/AC289</f>
        <v>5.333333333333333</v>
      </c>
      <c r="AL289">
        <f t="shared" ref="AL289:AL290" si="3">9/AC289</f>
        <v>3</v>
      </c>
      <c r="AN289">
        <f t="shared" ref="AN289:AN290" si="4">9/AC289</f>
        <v>3</v>
      </c>
      <c r="AR289">
        <v>73.881412437444695</v>
      </c>
    </row>
    <row r="290" spans="1:44" x14ac:dyDescent="0.15">
      <c r="A290" t="s">
        <v>939</v>
      </c>
      <c r="B290" t="s">
        <v>931</v>
      </c>
      <c r="C290" t="s">
        <v>776</v>
      </c>
      <c r="E290" t="s">
        <v>61</v>
      </c>
      <c r="F290" t="s">
        <v>62</v>
      </c>
      <c r="G290" t="s">
        <v>63</v>
      </c>
      <c r="H290" t="s">
        <v>64</v>
      </c>
      <c r="J290" t="s">
        <v>940</v>
      </c>
      <c r="K290" t="s">
        <v>253</v>
      </c>
      <c r="L290" t="s">
        <v>254</v>
      </c>
      <c r="M290" t="s">
        <v>165</v>
      </c>
      <c r="N290" t="s">
        <v>68</v>
      </c>
      <c r="O290" t="s">
        <v>941</v>
      </c>
      <c r="T290" t="s">
        <v>238</v>
      </c>
      <c r="U290" t="s">
        <v>238</v>
      </c>
      <c r="X290" t="s">
        <v>70</v>
      </c>
      <c r="AC290">
        <v>3</v>
      </c>
      <c r="AD290">
        <v>2007</v>
      </c>
      <c r="AE290">
        <v>1</v>
      </c>
      <c r="AF290">
        <v>1</v>
      </c>
      <c r="AG290">
        <v>2007</v>
      </c>
      <c r="AH290">
        <v>6</v>
      </c>
      <c r="AI290">
        <v>4</v>
      </c>
      <c r="AJ290">
        <f t="shared" si="2"/>
        <v>5.333333333333333</v>
      </c>
      <c r="AL290">
        <f t="shared" si="3"/>
        <v>3</v>
      </c>
      <c r="AN290">
        <f t="shared" si="4"/>
        <v>3</v>
      </c>
      <c r="AR290">
        <v>73.881412437444695</v>
      </c>
    </row>
    <row r="291" spans="1:44" x14ac:dyDescent="0.15">
      <c r="A291" t="s">
        <v>942</v>
      </c>
      <c r="B291" t="s">
        <v>931</v>
      </c>
      <c r="C291" t="s">
        <v>776</v>
      </c>
      <c r="E291" t="s">
        <v>61</v>
      </c>
      <c r="F291" t="s">
        <v>62</v>
      </c>
      <c r="G291" t="s">
        <v>63</v>
      </c>
      <c r="H291" t="s">
        <v>64</v>
      </c>
      <c r="J291" t="s">
        <v>940</v>
      </c>
      <c r="K291" t="s">
        <v>268</v>
      </c>
      <c r="L291" t="s">
        <v>269</v>
      </c>
      <c r="M291" t="s">
        <v>86</v>
      </c>
      <c r="N291" t="s">
        <v>68</v>
      </c>
      <c r="O291" t="s">
        <v>943</v>
      </c>
      <c r="T291" t="s">
        <v>238</v>
      </c>
      <c r="U291" t="s">
        <v>238</v>
      </c>
      <c r="X291" t="s">
        <v>70</v>
      </c>
      <c r="AD291">
        <v>2006</v>
      </c>
      <c r="AE291">
        <v>1</v>
      </c>
      <c r="AF291">
        <v>1</v>
      </c>
      <c r="AG291">
        <v>2006</v>
      </c>
      <c r="AH291">
        <v>3</v>
      </c>
      <c r="AI291">
        <v>1</v>
      </c>
      <c r="AJ291">
        <v>2</v>
      </c>
      <c r="AR291">
        <v>73.881412437444695</v>
      </c>
    </row>
    <row r="292" spans="1:44" x14ac:dyDescent="0.15">
      <c r="A292" t="s">
        <v>944</v>
      </c>
      <c r="B292" t="s">
        <v>931</v>
      </c>
      <c r="C292" t="s">
        <v>776</v>
      </c>
      <c r="E292" t="s">
        <v>61</v>
      </c>
      <c r="F292" t="s">
        <v>62</v>
      </c>
      <c r="G292" t="s">
        <v>63</v>
      </c>
      <c r="H292" t="s">
        <v>64</v>
      </c>
      <c r="J292" t="s">
        <v>940</v>
      </c>
      <c r="K292" t="s">
        <v>423</v>
      </c>
      <c r="L292" t="s">
        <v>424</v>
      </c>
      <c r="M292" t="s">
        <v>78</v>
      </c>
      <c r="N292" t="s">
        <v>68</v>
      </c>
      <c r="O292" t="s">
        <v>945</v>
      </c>
      <c r="T292" t="s">
        <v>238</v>
      </c>
      <c r="U292" t="s">
        <v>238</v>
      </c>
      <c r="X292" t="s">
        <v>70</v>
      </c>
      <c r="AC292">
        <v>3</v>
      </c>
      <c r="AD292">
        <v>2005</v>
      </c>
      <c r="AE292">
        <v>2</v>
      </c>
      <c r="AF292">
        <v>16</v>
      </c>
      <c r="AG292">
        <v>2005</v>
      </c>
      <c r="AH292">
        <v>12</v>
      </c>
      <c r="AI292">
        <v>31</v>
      </c>
      <c r="AJ292">
        <f>7/AC292</f>
        <v>2.3333333333333335</v>
      </c>
      <c r="AR292">
        <v>73.881412437444695</v>
      </c>
    </row>
    <row r="293" spans="1:44" x14ac:dyDescent="0.15">
      <c r="A293" t="s">
        <v>944</v>
      </c>
      <c r="B293" t="s">
        <v>931</v>
      </c>
      <c r="C293" t="s">
        <v>776</v>
      </c>
      <c r="E293" t="s">
        <v>61</v>
      </c>
      <c r="F293" t="s">
        <v>62</v>
      </c>
      <c r="G293" t="s">
        <v>63</v>
      </c>
      <c r="H293" t="s">
        <v>64</v>
      </c>
      <c r="J293" t="s">
        <v>940</v>
      </c>
      <c r="K293" t="s">
        <v>423</v>
      </c>
      <c r="L293" t="s">
        <v>424</v>
      </c>
      <c r="M293" t="s">
        <v>78</v>
      </c>
      <c r="N293" t="s">
        <v>68</v>
      </c>
      <c r="O293" t="s">
        <v>945</v>
      </c>
      <c r="T293" t="s">
        <v>238</v>
      </c>
      <c r="U293" t="s">
        <v>238</v>
      </c>
      <c r="X293" t="s">
        <v>70</v>
      </c>
      <c r="AC293">
        <v>3</v>
      </c>
      <c r="AD293">
        <v>2006</v>
      </c>
      <c r="AE293">
        <v>1</v>
      </c>
      <c r="AF293">
        <v>1</v>
      </c>
      <c r="AG293">
        <v>2006</v>
      </c>
      <c r="AH293">
        <v>12</v>
      </c>
      <c r="AI293">
        <v>31</v>
      </c>
      <c r="AJ293">
        <f>7/AC293</f>
        <v>2.3333333333333335</v>
      </c>
      <c r="AR293">
        <v>73.881412437444695</v>
      </c>
    </row>
    <row r="294" spans="1:44" x14ac:dyDescent="0.15">
      <c r="A294" t="s">
        <v>944</v>
      </c>
      <c r="B294" t="s">
        <v>931</v>
      </c>
      <c r="C294" t="s">
        <v>776</v>
      </c>
      <c r="E294" t="s">
        <v>61</v>
      </c>
      <c r="F294" t="s">
        <v>62</v>
      </c>
      <c r="G294" t="s">
        <v>63</v>
      </c>
      <c r="H294" t="s">
        <v>64</v>
      </c>
      <c r="J294" t="s">
        <v>940</v>
      </c>
      <c r="K294" t="s">
        <v>423</v>
      </c>
      <c r="L294" t="s">
        <v>424</v>
      </c>
      <c r="M294" t="s">
        <v>78</v>
      </c>
      <c r="N294" t="s">
        <v>68</v>
      </c>
      <c r="O294" t="s">
        <v>945</v>
      </c>
      <c r="T294" t="s">
        <v>238</v>
      </c>
      <c r="U294" t="s">
        <v>238</v>
      </c>
      <c r="X294" t="s">
        <v>70</v>
      </c>
      <c r="AC294">
        <v>3</v>
      </c>
      <c r="AD294">
        <v>2007</v>
      </c>
      <c r="AE294">
        <v>1</v>
      </c>
      <c r="AF294">
        <v>1</v>
      </c>
      <c r="AG294">
        <v>2007</v>
      </c>
      <c r="AH294">
        <v>4</v>
      </c>
      <c r="AI294">
        <v>10</v>
      </c>
      <c r="AJ294">
        <f>7/AC294</f>
        <v>2.3333333333333335</v>
      </c>
      <c r="AR294">
        <v>73.881412437444695</v>
      </c>
    </row>
    <row r="295" spans="1:44" x14ac:dyDescent="0.15">
      <c r="A295" t="s">
        <v>946</v>
      </c>
      <c r="B295" t="s">
        <v>926</v>
      </c>
      <c r="C295" t="s">
        <v>947</v>
      </c>
      <c r="E295" t="s">
        <v>61</v>
      </c>
      <c r="F295" t="s">
        <v>62</v>
      </c>
      <c r="G295" t="s">
        <v>63</v>
      </c>
      <c r="H295" t="s">
        <v>64</v>
      </c>
      <c r="J295" t="s">
        <v>359</v>
      </c>
      <c r="K295" t="s">
        <v>948</v>
      </c>
      <c r="L295" t="s">
        <v>949</v>
      </c>
      <c r="M295" t="s">
        <v>595</v>
      </c>
      <c r="N295" t="s">
        <v>177</v>
      </c>
      <c r="T295" t="s">
        <v>238</v>
      </c>
      <c r="U295" t="s">
        <v>238</v>
      </c>
      <c r="X295" t="s">
        <v>70</v>
      </c>
      <c r="AD295">
        <v>2003</v>
      </c>
      <c r="AE295">
        <v>3</v>
      </c>
      <c r="AG295">
        <v>2003</v>
      </c>
      <c r="AH295">
        <v>3</v>
      </c>
      <c r="AL295">
        <v>437</v>
      </c>
      <c r="AN295">
        <v>437</v>
      </c>
      <c r="AR295">
        <v>71.955006554513702</v>
      </c>
    </row>
    <row r="296" spans="1:44" x14ac:dyDescent="0.15">
      <c r="A296" t="s">
        <v>950</v>
      </c>
      <c r="B296" t="s">
        <v>926</v>
      </c>
      <c r="C296" t="s">
        <v>951</v>
      </c>
      <c r="E296" t="s">
        <v>61</v>
      </c>
      <c r="F296" t="s">
        <v>62</v>
      </c>
      <c r="G296" t="s">
        <v>63</v>
      </c>
      <c r="H296" t="s">
        <v>64</v>
      </c>
      <c r="J296" t="s">
        <v>952</v>
      </c>
      <c r="K296" t="s">
        <v>204</v>
      </c>
      <c r="L296" t="s">
        <v>205</v>
      </c>
      <c r="M296" t="s">
        <v>78</v>
      </c>
      <c r="N296" t="s">
        <v>68</v>
      </c>
      <c r="O296" t="s">
        <v>953</v>
      </c>
      <c r="T296" t="s">
        <v>238</v>
      </c>
      <c r="U296" t="s">
        <v>238</v>
      </c>
      <c r="X296" t="s">
        <v>70</v>
      </c>
      <c r="AC296">
        <v>2</v>
      </c>
      <c r="AD296">
        <v>2003</v>
      </c>
      <c r="AE296">
        <v>10</v>
      </c>
      <c r="AF296">
        <v>15</v>
      </c>
      <c r="AG296">
        <v>2003</v>
      </c>
      <c r="AH296">
        <v>12</v>
      </c>
      <c r="AI296">
        <v>31</v>
      </c>
      <c r="AJ296">
        <f>7/AC296</f>
        <v>3.5</v>
      </c>
      <c r="AL296">
        <f>4/AC296</f>
        <v>2</v>
      </c>
      <c r="AN296">
        <f>4/AC296</f>
        <v>2</v>
      </c>
      <c r="AR296">
        <v>71.955006554513702</v>
      </c>
    </row>
    <row r="297" spans="1:44" x14ac:dyDescent="0.15">
      <c r="A297" t="s">
        <v>950</v>
      </c>
      <c r="B297" t="s">
        <v>926</v>
      </c>
      <c r="C297" t="s">
        <v>951</v>
      </c>
      <c r="E297" t="s">
        <v>61</v>
      </c>
      <c r="F297" t="s">
        <v>62</v>
      </c>
      <c r="G297" t="s">
        <v>63</v>
      </c>
      <c r="H297" t="s">
        <v>64</v>
      </c>
      <c r="J297" t="s">
        <v>952</v>
      </c>
      <c r="K297" t="s">
        <v>204</v>
      </c>
      <c r="L297" t="s">
        <v>205</v>
      </c>
      <c r="M297" t="s">
        <v>78</v>
      </c>
      <c r="N297" t="s">
        <v>68</v>
      </c>
      <c r="O297" t="s">
        <v>953</v>
      </c>
      <c r="T297" t="s">
        <v>238</v>
      </c>
      <c r="U297" t="s">
        <v>238</v>
      </c>
      <c r="X297" t="s">
        <v>70</v>
      </c>
      <c r="AC297">
        <v>2</v>
      </c>
      <c r="AD297">
        <v>2004</v>
      </c>
      <c r="AE297">
        <v>1</v>
      </c>
      <c r="AF297">
        <v>1</v>
      </c>
      <c r="AG297">
        <v>2004</v>
      </c>
      <c r="AH297">
        <v>3</v>
      </c>
      <c r="AI297">
        <v>24</v>
      </c>
      <c r="AJ297">
        <f>7/AC297</f>
        <v>3.5</v>
      </c>
      <c r="AL297">
        <f>4/AC297</f>
        <v>2</v>
      </c>
      <c r="AN297">
        <f>4/AC297</f>
        <v>2</v>
      </c>
      <c r="AR297">
        <v>71.955006554513702</v>
      </c>
    </row>
    <row r="298" spans="1:44" x14ac:dyDescent="0.15">
      <c r="A298" t="s">
        <v>954</v>
      </c>
      <c r="B298" t="s">
        <v>926</v>
      </c>
      <c r="C298" t="s">
        <v>951</v>
      </c>
      <c r="E298" t="s">
        <v>61</v>
      </c>
      <c r="F298" t="s">
        <v>62</v>
      </c>
      <c r="G298" t="s">
        <v>63</v>
      </c>
      <c r="H298" t="s">
        <v>64</v>
      </c>
      <c r="J298" t="s">
        <v>952</v>
      </c>
      <c r="K298" t="s">
        <v>219</v>
      </c>
      <c r="L298" t="s">
        <v>220</v>
      </c>
      <c r="M298" t="s">
        <v>78</v>
      </c>
      <c r="N298" t="s">
        <v>68</v>
      </c>
      <c r="O298" t="s">
        <v>955</v>
      </c>
      <c r="T298" t="s">
        <v>238</v>
      </c>
      <c r="U298" t="s">
        <v>238</v>
      </c>
      <c r="X298" t="s">
        <v>70</v>
      </c>
      <c r="AC298">
        <v>2</v>
      </c>
      <c r="AD298">
        <v>2003</v>
      </c>
      <c r="AE298">
        <v>10</v>
      </c>
      <c r="AF298">
        <v>15</v>
      </c>
      <c r="AG298">
        <v>2003</v>
      </c>
      <c r="AH298">
        <v>12</v>
      </c>
      <c r="AI298">
        <v>31</v>
      </c>
      <c r="AJ298">
        <f>15/AC298</f>
        <v>7.5</v>
      </c>
      <c r="AL298">
        <f>8/AC298</f>
        <v>4</v>
      </c>
      <c r="AN298">
        <f>8/AC298</f>
        <v>4</v>
      </c>
      <c r="AR298">
        <v>71.955006554513702</v>
      </c>
    </row>
    <row r="299" spans="1:44" x14ac:dyDescent="0.15">
      <c r="A299" t="s">
        <v>954</v>
      </c>
      <c r="B299" t="s">
        <v>926</v>
      </c>
      <c r="C299" t="s">
        <v>951</v>
      </c>
      <c r="E299" t="s">
        <v>61</v>
      </c>
      <c r="F299" t="s">
        <v>62</v>
      </c>
      <c r="G299" t="s">
        <v>63</v>
      </c>
      <c r="H299" t="s">
        <v>64</v>
      </c>
      <c r="J299" t="s">
        <v>952</v>
      </c>
      <c r="K299" t="s">
        <v>219</v>
      </c>
      <c r="L299" t="s">
        <v>220</v>
      </c>
      <c r="M299" t="s">
        <v>78</v>
      </c>
      <c r="N299" t="s">
        <v>68</v>
      </c>
      <c r="O299" t="s">
        <v>955</v>
      </c>
      <c r="T299" t="s">
        <v>238</v>
      </c>
      <c r="U299" t="s">
        <v>238</v>
      </c>
      <c r="X299" t="s">
        <v>70</v>
      </c>
      <c r="AC299">
        <v>2</v>
      </c>
      <c r="AD299">
        <v>2004</v>
      </c>
      <c r="AE299">
        <v>1</v>
      </c>
      <c r="AF299">
        <v>1</v>
      </c>
      <c r="AG299">
        <v>2004</v>
      </c>
      <c r="AH299">
        <v>3</v>
      </c>
      <c r="AI299">
        <v>24</v>
      </c>
      <c r="AJ299">
        <f>15/AC299</f>
        <v>7.5</v>
      </c>
      <c r="AL299">
        <f>8/AC299</f>
        <v>4</v>
      </c>
      <c r="AN299">
        <f>8/AC299</f>
        <v>4</v>
      </c>
      <c r="AR299">
        <v>71.955006554513702</v>
      </c>
    </row>
    <row r="300" spans="1:44" x14ac:dyDescent="0.15">
      <c r="A300" t="s">
        <v>956</v>
      </c>
      <c r="B300" t="s">
        <v>931</v>
      </c>
      <c r="C300" t="s">
        <v>957</v>
      </c>
      <c r="E300" t="s">
        <v>61</v>
      </c>
      <c r="F300" t="s">
        <v>62</v>
      </c>
      <c r="G300" t="s">
        <v>63</v>
      </c>
      <c r="H300" t="s">
        <v>74</v>
      </c>
      <c r="J300" t="s">
        <v>793</v>
      </c>
      <c r="K300" t="s">
        <v>185</v>
      </c>
      <c r="L300" t="s">
        <v>186</v>
      </c>
      <c r="M300" t="s">
        <v>78</v>
      </c>
      <c r="N300" t="s">
        <v>68</v>
      </c>
      <c r="O300" t="s">
        <v>958</v>
      </c>
      <c r="T300" t="s">
        <v>238</v>
      </c>
      <c r="U300" t="s">
        <v>238</v>
      </c>
      <c r="X300" t="s">
        <v>70</v>
      </c>
      <c r="AC300">
        <v>2</v>
      </c>
      <c r="AD300">
        <v>2004</v>
      </c>
      <c r="AE300">
        <v>10</v>
      </c>
      <c r="AF300">
        <v>1</v>
      </c>
      <c r="AG300">
        <v>2004</v>
      </c>
      <c r="AH300">
        <v>12</v>
      </c>
      <c r="AI300">
        <v>31</v>
      </c>
      <c r="AJ300">
        <f>32/AC300</f>
        <v>16</v>
      </c>
      <c r="AL300">
        <f>98/AC300</f>
        <v>49</v>
      </c>
      <c r="AN300">
        <f>98/AC300</f>
        <v>49</v>
      </c>
      <c r="AR300">
        <v>73.881412437444695</v>
      </c>
    </row>
    <row r="301" spans="1:44" x14ac:dyDescent="0.15">
      <c r="A301" t="s">
        <v>956</v>
      </c>
      <c r="B301" t="s">
        <v>931</v>
      </c>
      <c r="C301" t="s">
        <v>957</v>
      </c>
      <c r="E301" t="s">
        <v>61</v>
      </c>
      <c r="F301" t="s">
        <v>62</v>
      </c>
      <c r="G301" t="s">
        <v>63</v>
      </c>
      <c r="H301" t="s">
        <v>74</v>
      </c>
      <c r="J301" t="s">
        <v>793</v>
      </c>
      <c r="K301" t="s">
        <v>185</v>
      </c>
      <c r="L301" t="s">
        <v>186</v>
      </c>
      <c r="M301" t="s">
        <v>78</v>
      </c>
      <c r="N301" t="s">
        <v>68</v>
      </c>
      <c r="O301" t="s">
        <v>958</v>
      </c>
      <c r="T301" t="s">
        <v>238</v>
      </c>
      <c r="U301" t="s">
        <v>238</v>
      </c>
      <c r="X301" t="s">
        <v>70</v>
      </c>
      <c r="AC301">
        <v>2</v>
      </c>
      <c r="AD301">
        <v>2005</v>
      </c>
      <c r="AE301">
        <v>1</v>
      </c>
      <c r="AF301">
        <v>1</v>
      </c>
      <c r="AG301">
        <v>2005</v>
      </c>
      <c r="AH301">
        <v>1</v>
      </c>
      <c r="AI301">
        <v>28</v>
      </c>
      <c r="AJ301">
        <f>32/AC301</f>
        <v>16</v>
      </c>
      <c r="AL301">
        <f>98/AC301</f>
        <v>49</v>
      </c>
      <c r="AN301">
        <f>98/AC301</f>
        <v>49</v>
      </c>
      <c r="AR301">
        <v>73.881412437444695</v>
      </c>
    </row>
    <row r="302" spans="1:44" x14ac:dyDescent="0.15">
      <c r="A302" t="s">
        <v>959</v>
      </c>
      <c r="B302" t="s">
        <v>931</v>
      </c>
      <c r="C302" t="s">
        <v>776</v>
      </c>
      <c r="E302" t="s">
        <v>61</v>
      </c>
      <c r="F302" t="s">
        <v>62</v>
      </c>
      <c r="G302" t="s">
        <v>63</v>
      </c>
      <c r="H302" t="s">
        <v>64</v>
      </c>
      <c r="J302" t="s">
        <v>940</v>
      </c>
      <c r="K302" t="s">
        <v>129</v>
      </c>
      <c r="L302" t="s">
        <v>130</v>
      </c>
      <c r="M302" t="s">
        <v>86</v>
      </c>
      <c r="N302" t="s">
        <v>68</v>
      </c>
      <c r="O302" t="s">
        <v>960</v>
      </c>
      <c r="T302" t="s">
        <v>238</v>
      </c>
      <c r="U302" t="s">
        <v>238</v>
      </c>
      <c r="X302" t="s">
        <v>70</v>
      </c>
      <c r="AD302">
        <v>2006</v>
      </c>
      <c r="AG302">
        <v>2006</v>
      </c>
      <c r="AJ302">
        <v>4</v>
      </c>
      <c r="AL302">
        <v>8</v>
      </c>
      <c r="AN302">
        <v>8</v>
      </c>
      <c r="AR302">
        <v>73.881412437444695</v>
      </c>
    </row>
    <row r="303" spans="1:44" x14ac:dyDescent="0.15">
      <c r="A303" t="s">
        <v>961</v>
      </c>
      <c r="B303" t="s">
        <v>931</v>
      </c>
      <c r="C303" t="s">
        <v>776</v>
      </c>
      <c r="E303" t="s">
        <v>61</v>
      </c>
      <c r="F303" t="s">
        <v>62</v>
      </c>
      <c r="G303" t="s">
        <v>63</v>
      </c>
      <c r="H303" t="s">
        <v>64</v>
      </c>
      <c r="J303" t="s">
        <v>940</v>
      </c>
      <c r="K303" t="s">
        <v>219</v>
      </c>
      <c r="L303" t="s">
        <v>220</v>
      </c>
      <c r="M303" t="s">
        <v>78</v>
      </c>
      <c r="N303" t="s">
        <v>68</v>
      </c>
      <c r="O303" t="s">
        <v>962</v>
      </c>
      <c r="T303" t="s">
        <v>238</v>
      </c>
      <c r="U303" t="s">
        <v>238</v>
      </c>
      <c r="X303" t="s">
        <v>70</v>
      </c>
      <c r="AC303">
        <v>2</v>
      </c>
      <c r="AD303">
        <v>2004</v>
      </c>
      <c r="AG303">
        <v>2004</v>
      </c>
      <c r="AH303">
        <v>12</v>
      </c>
      <c r="AI303">
        <v>31</v>
      </c>
      <c r="AJ303">
        <f>42/AC303</f>
        <v>21</v>
      </c>
      <c r="AL303">
        <f>51/AC303</f>
        <v>25.5</v>
      </c>
      <c r="AN303">
        <f>51/AC303</f>
        <v>25.5</v>
      </c>
      <c r="AR303">
        <v>73.881412437444695</v>
      </c>
    </row>
    <row r="304" spans="1:44" x14ac:dyDescent="0.15">
      <c r="A304" t="s">
        <v>961</v>
      </c>
      <c r="B304" t="s">
        <v>931</v>
      </c>
      <c r="C304" t="s">
        <v>776</v>
      </c>
      <c r="E304" t="s">
        <v>61</v>
      </c>
      <c r="F304" t="s">
        <v>62</v>
      </c>
      <c r="G304" t="s">
        <v>63</v>
      </c>
      <c r="H304" t="s">
        <v>64</v>
      </c>
      <c r="J304" t="s">
        <v>940</v>
      </c>
      <c r="K304" t="s">
        <v>219</v>
      </c>
      <c r="L304" t="s">
        <v>220</v>
      </c>
      <c r="M304" t="s">
        <v>78</v>
      </c>
      <c r="N304" t="s">
        <v>68</v>
      </c>
      <c r="O304" t="s">
        <v>962</v>
      </c>
      <c r="T304" t="s">
        <v>238</v>
      </c>
      <c r="U304" t="s">
        <v>238</v>
      </c>
      <c r="X304" t="s">
        <v>70</v>
      </c>
      <c r="AC304">
        <v>2</v>
      </c>
      <c r="AD304">
        <v>2005</v>
      </c>
      <c r="AE304">
        <v>1</v>
      </c>
      <c r="AF304">
        <v>1</v>
      </c>
      <c r="AG304">
        <v>2005</v>
      </c>
      <c r="AH304">
        <v>11</v>
      </c>
      <c r="AI304">
        <v>14</v>
      </c>
      <c r="AJ304">
        <f>42/AC304</f>
        <v>21</v>
      </c>
      <c r="AL304">
        <f>51/AC303</f>
        <v>25.5</v>
      </c>
      <c r="AN304">
        <f>51/AC304</f>
        <v>25.5</v>
      </c>
      <c r="AR304">
        <v>73.881412437444695</v>
      </c>
    </row>
    <row r="305" spans="1:44" x14ac:dyDescent="0.15">
      <c r="A305" t="s">
        <v>966</v>
      </c>
      <c r="B305" t="s">
        <v>963</v>
      </c>
      <c r="C305" t="s">
        <v>967</v>
      </c>
      <c r="E305" t="s">
        <v>61</v>
      </c>
      <c r="F305" t="s">
        <v>62</v>
      </c>
      <c r="G305" t="s">
        <v>63</v>
      </c>
      <c r="H305" t="s">
        <v>74</v>
      </c>
      <c r="J305" t="s">
        <v>83</v>
      </c>
      <c r="K305" t="s">
        <v>455</v>
      </c>
      <c r="L305" t="s">
        <v>456</v>
      </c>
      <c r="M305" t="s">
        <v>67</v>
      </c>
      <c r="N305" t="s">
        <v>68</v>
      </c>
      <c r="O305" t="s">
        <v>968</v>
      </c>
      <c r="T305" t="s">
        <v>238</v>
      </c>
      <c r="U305" t="s">
        <v>238</v>
      </c>
      <c r="X305" t="s">
        <v>70</v>
      </c>
      <c r="AD305">
        <v>2005</v>
      </c>
      <c r="AE305">
        <v>6</v>
      </c>
      <c r="AF305">
        <v>25</v>
      </c>
      <c r="AG305">
        <v>2005</v>
      </c>
      <c r="AH305">
        <v>9</v>
      </c>
      <c r="AI305">
        <v>19</v>
      </c>
      <c r="AL305">
        <v>3245</v>
      </c>
      <c r="AN305">
        <v>3245</v>
      </c>
      <c r="AR305">
        <v>76.388027211893402</v>
      </c>
    </row>
    <row r="306" spans="1:44" x14ac:dyDescent="0.15">
      <c r="A306" t="s">
        <v>969</v>
      </c>
      <c r="B306" t="s">
        <v>963</v>
      </c>
      <c r="C306" t="s">
        <v>970</v>
      </c>
      <c r="E306" t="s">
        <v>61</v>
      </c>
      <c r="F306" t="s">
        <v>62</v>
      </c>
      <c r="G306" t="s">
        <v>63</v>
      </c>
      <c r="H306" t="s">
        <v>74</v>
      </c>
      <c r="J306" t="s">
        <v>971</v>
      </c>
      <c r="K306" t="s">
        <v>253</v>
      </c>
      <c r="L306" t="s">
        <v>254</v>
      </c>
      <c r="M306" t="s">
        <v>165</v>
      </c>
      <c r="N306" t="s">
        <v>68</v>
      </c>
      <c r="O306" t="s">
        <v>972</v>
      </c>
      <c r="T306" t="s">
        <v>238</v>
      </c>
      <c r="U306" t="s">
        <v>238</v>
      </c>
      <c r="X306" t="s">
        <v>70</v>
      </c>
      <c r="AD306">
        <v>2005</v>
      </c>
      <c r="AE306">
        <v>6</v>
      </c>
      <c r="AF306">
        <v>24</v>
      </c>
      <c r="AG306">
        <v>2005</v>
      </c>
      <c r="AH306">
        <v>8</v>
      </c>
      <c r="AI306">
        <v>20</v>
      </c>
      <c r="AJ306">
        <v>38</v>
      </c>
      <c r="AL306">
        <v>168</v>
      </c>
      <c r="AN306">
        <v>168</v>
      </c>
      <c r="AR306">
        <v>76.388027211893402</v>
      </c>
    </row>
    <row r="307" spans="1:44" x14ac:dyDescent="0.15">
      <c r="A307" t="s">
        <v>973</v>
      </c>
      <c r="B307" t="s">
        <v>963</v>
      </c>
      <c r="C307" t="s">
        <v>974</v>
      </c>
      <c r="E307" t="s">
        <v>61</v>
      </c>
      <c r="F307" t="s">
        <v>62</v>
      </c>
      <c r="G307" t="s">
        <v>63</v>
      </c>
      <c r="H307" t="s">
        <v>64</v>
      </c>
      <c r="J307" t="s">
        <v>975</v>
      </c>
      <c r="K307" t="s">
        <v>76</v>
      </c>
      <c r="L307" t="s">
        <v>77</v>
      </c>
      <c r="M307" t="s">
        <v>78</v>
      </c>
      <c r="N307" t="s">
        <v>68</v>
      </c>
      <c r="O307" t="s">
        <v>976</v>
      </c>
      <c r="T307" t="s">
        <v>238</v>
      </c>
      <c r="U307" t="s">
        <v>238</v>
      </c>
      <c r="W307">
        <v>78000</v>
      </c>
      <c r="X307" t="s">
        <v>70</v>
      </c>
      <c r="AC307">
        <v>2</v>
      </c>
      <c r="AD307">
        <v>2005</v>
      </c>
      <c r="AE307">
        <v>6</v>
      </c>
      <c r="AG307">
        <v>2005</v>
      </c>
      <c r="AH307">
        <v>12</v>
      </c>
      <c r="AI307">
        <v>31</v>
      </c>
      <c r="AL307">
        <f>329/AC307</f>
        <v>164.5</v>
      </c>
      <c r="AN307">
        <f>329/AC307</f>
        <v>164.5</v>
      </c>
      <c r="AR307">
        <v>76.388027211893402</v>
      </c>
    </row>
    <row r="308" spans="1:44" x14ac:dyDescent="0.15">
      <c r="A308" t="s">
        <v>973</v>
      </c>
      <c r="B308" t="s">
        <v>963</v>
      </c>
      <c r="C308" t="s">
        <v>974</v>
      </c>
      <c r="E308" t="s">
        <v>61</v>
      </c>
      <c r="F308" t="s">
        <v>62</v>
      </c>
      <c r="G308" t="s">
        <v>63</v>
      </c>
      <c r="H308" t="s">
        <v>64</v>
      </c>
      <c r="J308" t="s">
        <v>975</v>
      </c>
      <c r="K308" t="s">
        <v>76</v>
      </c>
      <c r="L308" t="s">
        <v>77</v>
      </c>
      <c r="M308" t="s">
        <v>78</v>
      </c>
      <c r="N308" t="s">
        <v>68</v>
      </c>
      <c r="O308" t="s">
        <v>976</v>
      </c>
      <c r="T308" t="s">
        <v>238</v>
      </c>
      <c r="U308" t="s">
        <v>238</v>
      </c>
      <c r="W308">
        <v>78000</v>
      </c>
      <c r="X308" t="s">
        <v>70</v>
      </c>
      <c r="AC308">
        <v>2</v>
      </c>
      <c r="AD308">
        <v>2006</v>
      </c>
      <c r="AE308">
        <v>1</v>
      </c>
      <c r="AF308">
        <v>1</v>
      </c>
      <c r="AG308">
        <v>2006</v>
      </c>
      <c r="AH308">
        <v>1</v>
      </c>
      <c r="AI308">
        <v>31</v>
      </c>
      <c r="AL308">
        <f>329/AC308</f>
        <v>164.5</v>
      </c>
      <c r="AN308">
        <f>329/AC308</f>
        <v>164.5</v>
      </c>
      <c r="AR308">
        <v>76.388027211893402</v>
      </c>
    </row>
    <row r="309" spans="1:44" x14ac:dyDescent="0.15">
      <c r="A309" t="s">
        <v>977</v>
      </c>
      <c r="B309" t="s">
        <v>963</v>
      </c>
      <c r="C309" t="s">
        <v>978</v>
      </c>
      <c r="E309" t="s">
        <v>61</v>
      </c>
      <c r="F309" t="s">
        <v>62</v>
      </c>
      <c r="G309" t="s">
        <v>63</v>
      </c>
      <c r="H309" t="s">
        <v>74</v>
      </c>
      <c r="J309" t="s">
        <v>979</v>
      </c>
      <c r="K309" t="s">
        <v>65</v>
      </c>
      <c r="L309" t="s">
        <v>66</v>
      </c>
      <c r="M309" t="s">
        <v>67</v>
      </c>
      <c r="N309" t="s">
        <v>68</v>
      </c>
      <c r="O309" t="s">
        <v>980</v>
      </c>
      <c r="T309" t="s">
        <v>238</v>
      </c>
      <c r="U309" t="s">
        <v>238</v>
      </c>
      <c r="X309" t="s">
        <v>70</v>
      </c>
      <c r="AD309">
        <v>2005</v>
      </c>
      <c r="AE309">
        <v>8</v>
      </c>
      <c r="AF309">
        <v>28</v>
      </c>
      <c r="AG309">
        <v>2005</v>
      </c>
      <c r="AH309">
        <v>8</v>
      </c>
      <c r="AI309">
        <v>30</v>
      </c>
      <c r="AJ309">
        <v>66</v>
      </c>
      <c r="AR309">
        <v>76.388027211893402</v>
      </c>
    </row>
    <row r="310" spans="1:44" x14ac:dyDescent="0.15">
      <c r="A310" t="s">
        <v>981</v>
      </c>
      <c r="B310" t="s">
        <v>963</v>
      </c>
      <c r="C310" t="s">
        <v>982</v>
      </c>
      <c r="E310" t="s">
        <v>61</v>
      </c>
      <c r="F310" t="s">
        <v>62</v>
      </c>
      <c r="G310" t="s">
        <v>63</v>
      </c>
      <c r="H310" t="s">
        <v>64</v>
      </c>
      <c r="J310" t="s">
        <v>545</v>
      </c>
      <c r="K310" t="s">
        <v>65</v>
      </c>
      <c r="L310" t="s">
        <v>66</v>
      </c>
      <c r="M310" t="s">
        <v>67</v>
      </c>
      <c r="N310" t="s">
        <v>68</v>
      </c>
      <c r="O310" t="s">
        <v>983</v>
      </c>
      <c r="T310" t="s">
        <v>238</v>
      </c>
      <c r="U310" t="s">
        <v>238</v>
      </c>
      <c r="W310">
        <v>300000</v>
      </c>
      <c r="X310" t="s">
        <v>70</v>
      </c>
      <c r="AD310">
        <v>2005</v>
      </c>
      <c r="AE310">
        <v>7</v>
      </c>
      <c r="AF310">
        <v>29</v>
      </c>
      <c r="AG310">
        <v>2005</v>
      </c>
      <c r="AH310">
        <v>9</v>
      </c>
      <c r="AI310">
        <v>13</v>
      </c>
      <c r="AJ310">
        <v>296</v>
      </c>
      <c r="AL310">
        <v>939</v>
      </c>
      <c r="AN310">
        <v>939</v>
      </c>
      <c r="AR310">
        <v>76.388027211893402</v>
      </c>
    </row>
    <row r="311" spans="1:44" x14ac:dyDescent="0.15">
      <c r="A311" t="s">
        <v>984</v>
      </c>
      <c r="B311" t="s">
        <v>963</v>
      </c>
      <c r="C311" t="s">
        <v>985</v>
      </c>
      <c r="E311" t="s">
        <v>61</v>
      </c>
      <c r="F311" t="s">
        <v>62</v>
      </c>
      <c r="G311" t="s">
        <v>63</v>
      </c>
      <c r="H311" t="s">
        <v>64</v>
      </c>
      <c r="J311" t="s">
        <v>545</v>
      </c>
      <c r="K311" t="s">
        <v>65</v>
      </c>
      <c r="L311" t="s">
        <v>66</v>
      </c>
      <c r="M311" t="s">
        <v>67</v>
      </c>
      <c r="N311" t="s">
        <v>68</v>
      </c>
      <c r="O311" t="s">
        <v>986</v>
      </c>
      <c r="T311" t="s">
        <v>238</v>
      </c>
      <c r="U311" t="s">
        <v>238</v>
      </c>
      <c r="X311" t="s">
        <v>70</v>
      </c>
      <c r="AD311">
        <v>2005</v>
      </c>
      <c r="AE311">
        <v>7</v>
      </c>
      <c r="AF311">
        <v>1</v>
      </c>
      <c r="AG311">
        <v>2005</v>
      </c>
      <c r="AH311">
        <v>11</v>
      </c>
      <c r="AI311">
        <v>10</v>
      </c>
      <c r="AJ311">
        <v>296</v>
      </c>
      <c r="AL311">
        <v>1145</v>
      </c>
      <c r="AN311">
        <v>1145</v>
      </c>
      <c r="AR311">
        <v>76.388027211893402</v>
      </c>
    </row>
    <row r="312" spans="1:44" x14ac:dyDescent="0.15">
      <c r="A312" t="s">
        <v>987</v>
      </c>
      <c r="B312" t="s">
        <v>963</v>
      </c>
      <c r="C312" t="s">
        <v>988</v>
      </c>
      <c r="E312" t="s">
        <v>61</v>
      </c>
      <c r="F312" t="s">
        <v>62</v>
      </c>
      <c r="G312" t="s">
        <v>63</v>
      </c>
      <c r="H312" t="s">
        <v>64</v>
      </c>
      <c r="J312" t="s">
        <v>989</v>
      </c>
      <c r="K312" t="s">
        <v>65</v>
      </c>
      <c r="L312" t="s">
        <v>66</v>
      </c>
      <c r="M312" t="s">
        <v>67</v>
      </c>
      <c r="N312" t="s">
        <v>68</v>
      </c>
      <c r="O312" t="s">
        <v>990</v>
      </c>
      <c r="T312" t="s">
        <v>238</v>
      </c>
      <c r="U312" t="s">
        <v>238</v>
      </c>
      <c r="X312" t="s">
        <v>70</v>
      </c>
      <c r="AC312">
        <v>2</v>
      </c>
      <c r="AD312">
        <v>2005</v>
      </c>
      <c r="AE312">
        <v>12</v>
      </c>
      <c r="AG312">
        <v>2005</v>
      </c>
      <c r="AH312">
        <v>12</v>
      </c>
      <c r="AI312">
        <v>31</v>
      </c>
      <c r="AL312">
        <f>153324/AC312</f>
        <v>76662</v>
      </c>
      <c r="AN312">
        <f>153324/AC312</f>
        <v>76662</v>
      </c>
      <c r="AR312">
        <v>76.388027211893402</v>
      </c>
    </row>
    <row r="313" spans="1:44" x14ac:dyDescent="0.15">
      <c r="A313" t="s">
        <v>987</v>
      </c>
      <c r="B313" t="s">
        <v>963</v>
      </c>
      <c r="C313" t="s">
        <v>988</v>
      </c>
      <c r="E313" t="s">
        <v>61</v>
      </c>
      <c r="F313" t="s">
        <v>62</v>
      </c>
      <c r="G313" t="s">
        <v>63</v>
      </c>
      <c r="H313" t="s">
        <v>64</v>
      </c>
      <c r="J313" t="s">
        <v>989</v>
      </c>
      <c r="K313" t="s">
        <v>65</v>
      </c>
      <c r="L313" t="s">
        <v>66</v>
      </c>
      <c r="M313" t="s">
        <v>67</v>
      </c>
      <c r="N313" t="s">
        <v>68</v>
      </c>
      <c r="O313" t="s">
        <v>990</v>
      </c>
      <c r="T313" t="s">
        <v>238</v>
      </c>
      <c r="U313" t="s">
        <v>238</v>
      </c>
      <c r="X313" t="s">
        <v>70</v>
      </c>
      <c r="AC313">
        <v>2</v>
      </c>
      <c r="AD313">
        <v>2006</v>
      </c>
      <c r="AE313">
        <v>1</v>
      </c>
      <c r="AF313">
        <v>1</v>
      </c>
      <c r="AG313">
        <v>2006</v>
      </c>
      <c r="AH313">
        <v>4</v>
      </c>
      <c r="AL313">
        <f>153324/AC313</f>
        <v>76662</v>
      </c>
      <c r="AN313">
        <f>153324/AC313</f>
        <v>76662</v>
      </c>
      <c r="AR313">
        <v>76.388027211893402</v>
      </c>
    </row>
    <row r="314" spans="1:44" x14ac:dyDescent="0.15">
      <c r="A314" t="s">
        <v>992</v>
      </c>
      <c r="B314" t="s">
        <v>963</v>
      </c>
      <c r="C314" t="s">
        <v>904</v>
      </c>
      <c r="E314" t="s">
        <v>61</v>
      </c>
      <c r="F314" t="s">
        <v>62</v>
      </c>
      <c r="G314" t="s">
        <v>63</v>
      </c>
      <c r="H314" t="s">
        <v>74</v>
      </c>
      <c r="J314" t="s">
        <v>993</v>
      </c>
      <c r="K314" t="s">
        <v>155</v>
      </c>
      <c r="L314" t="s">
        <v>156</v>
      </c>
      <c r="M314" t="s">
        <v>67</v>
      </c>
      <c r="N314" t="s">
        <v>68</v>
      </c>
      <c r="O314" t="s">
        <v>994</v>
      </c>
      <c r="T314" t="s">
        <v>238</v>
      </c>
      <c r="U314" t="s">
        <v>238</v>
      </c>
      <c r="X314" t="s">
        <v>70</v>
      </c>
      <c r="AD314">
        <v>2005</v>
      </c>
      <c r="AE314">
        <v>10</v>
      </c>
      <c r="AG314">
        <v>2005</v>
      </c>
      <c r="AH314">
        <v>10</v>
      </c>
      <c r="AJ314">
        <v>22</v>
      </c>
      <c r="AK314">
        <v>111</v>
      </c>
      <c r="AN314">
        <v>111</v>
      </c>
      <c r="AR314">
        <v>76.388027211893402</v>
      </c>
    </row>
    <row r="315" spans="1:44" x14ac:dyDescent="0.15">
      <c r="A315" t="s">
        <v>995</v>
      </c>
      <c r="B315" t="s">
        <v>963</v>
      </c>
      <c r="C315" t="s">
        <v>996</v>
      </c>
      <c r="E315" t="s">
        <v>61</v>
      </c>
      <c r="F315" t="s">
        <v>62</v>
      </c>
      <c r="G315" t="s">
        <v>63</v>
      </c>
      <c r="J315" t="s">
        <v>997</v>
      </c>
      <c r="K315" t="s">
        <v>155</v>
      </c>
      <c r="L315" t="s">
        <v>156</v>
      </c>
      <c r="M315" t="s">
        <v>67</v>
      </c>
      <c r="N315" t="s">
        <v>68</v>
      </c>
      <c r="O315" t="s">
        <v>998</v>
      </c>
      <c r="T315" t="s">
        <v>238</v>
      </c>
      <c r="U315" t="s">
        <v>238</v>
      </c>
      <c r="X315" t="s">
        <v>70</v>
      </c>
      <c r="AD315">
        <v>2005</v>
      </c>
      <c r="AE315">
        <v>12</v>
      </c>
      <c r="AG315">
        <v>2005</v>
      </c>
      <c r="AH315">
        <v>12</v>
      </c>
      <c r="AJ315">
        <v>20</v>
      </c>
      <c r="AR315">
        <v>76.388027211893402</v>
      </c>
    </row>
    <row r="316" spans="1:44" x14ac:dyDescent="0.15">
      <c r="A316" t="s">
        <v>999</v>
      </c>
      <c r="B316" t="s">
        <v>963</v>
      </c>
      <c r="C316" t="s">
        <v>1000</v>
      </c>
      <c r="E316" t="s">
        <v>61</v>
      </c>
      <c r="F316" t="s">
        <v>62</v>
      </c>
      <c r="G316" t="s">
        <v>63</v>
      </c>
      <c r="J316" t="s">
        <v>1001</v>
      </c>
      <c r="K316" t="s">
        <v>219</v>
      </c>
      <c r="L316" t="s">
        <v>220</v>
      </c>
      <c r="M316" t="s">
        <v>78</v>
      </c>
      <c r="N316" t="s">
        <v>68</v>
      </c>
      <c r="O316" t="s">
        <v>1002</v>
      </c>
      <c r="T316" t="s">
        <v>238</v>
      </c>
      <c r="U316" t="s">
        <v>238</v>
      </c>
      <c r="X316" t="s">
        <v>70</v>
      </c>
      <c r="AC316">
        <v>2</v>
      </c>
      <c r="AD316">
        <v>2005</v>
      </c>
      <c r="AE316">
        <v>12</v>
      </c>
      <c r="AF316">
        <v>26</v>
      </c>
      <c r="AG316">
        <v>2005</v>
      </c>
      <c r="AH316">
        <v>12</v>
      </c>
      <c r="AI316">
        <v>31</v>
      </c>
      <c r="AJ316">
        <f>16/AC316</f>
        <v>8</v>
      </c>
      <c r="AL316">
        <f>83/AC316</f>
        <v>41.5</v>
      </c>
      <c r="AN316">
        <f>83/AC316</f>
        <v>41.5</v>
      </c>
      <c r="AR316">
        <v>76.388027211893402</v>
      </c>
    </row>
    <row r="317" spans="1:44" x14ac:dyDescent="0.15">
      <c r="A317" t="s">
        <v>999</v>
      </c>
      <c r="B317" t="s">
        <v>963</v>
      </c>
      <c r="C317" t="s">
        <v>1000</v>
      </c>
      <c r="E317" t="s">
        <v>61</v>
      </c>
      <c r="F317" t="s">
        <v>62</v>
      </c>
      <c r="G317" t="s">
        <v>63</v>
      </c>
      <c r="J317" t="s">
        <v>1001</v>
      </c>
      <c r="K317" t="s">
        <v>219</v>
      </c>
      <c r="L317" t="s">
        <v>220</v>
      </c>
      <c r="M317" t="s">
        <v>78</v>
      </c>
      <c r="N317" t="s">
        <v>68</v>
      </c>
      <c r="O317" t="s">
        <v>1002</v>
      </c>
      <c r="T317" t="s">
        <v>238</v>
      </c>
      <c r="U317" t="s">
        <v>238</v>
      </c>
      <c r="X317" t="s">
        <v>70</v>
      </c>
      <c r="AC317">
        <v>2</v>
      </c>
      <c r="AD317">
        <v>2006</v>
      </c>
      <c r="AE317">
        <v>1</v>
      </c>
      <c r="AF317">
        <v>1</v>
      </c>
      <c r="AG317">
        <v>2006</v>
      </c>
      <c r="AH317">
        <v>4</v>
      </c>
      <c r="AI317">
        <v>2</v>
      </c>
      <c r="AJ317">
        <f>16/AC317</f>
        <v>8</v>
      </c>
      <c r="AL317">
        <f>83/AC317</f>
        <v>41.5</v>
      </c>
      <c r="AN317">
        <f>83/AC317</f>
        <v>41.5</v>
      </c>
      <c r="AR317">
        <v>76.388027211893402</v>
      </c>
    </row>
    <row r="318" spans="1:44" x14ac:dyDescent="0.15">
      <c r="A318" t="s">
        <v>1003</v>
      </c>
      <c r="B318" t="s">
        <v>1004</v>
      </c>
      <c r="C318" t="s">
        <v>1005</v>
      </c>
      <c r="E318" t="s">
        <v>61</v>
      </c>
      <c r="F318" t="s">
        <v>62</v>
      </c>
      <c r="G318" t="s">
        <v>63</v>
      </c>
      <c r="H318" t="s">
        <v>64</v>
      </c>
      <c r="J318" t="s">
        <v>359</v>
      </c>
      <c r="K318" t="s">
        <v>423</v>
      </c>
      <c r="L318" t="s">
        <v>424</v>
      </c>
      <c r="M318" t="s">
        <v>78</v>
      </c>
      <c r="N318" t="s">
        <v>68</v>
      </c>
      <c r="T318" t="s">
        <v>238</v>
      </c>
      <c r="U318" t="s">
        <v>238</v>
      </c>
      <c r="X318" t="s">
        <v>70</v>
      </c>
      <c r="AD318">
        <v>2006</v>
      </c>
      <c r="AG318">
        <v>2006</v>
      </c>
      <c r="AL318">
        <v>4368</v>
      </c>
      <c r="AN318">
        <v>4368</v>
      </c>
      <c r="AR318">
        <v>78.8522555129301</v>
      </c>
    </row>
    <row r="319" spans="1:44" x14ac:dyDescent="0.15">
      <c r="A319" t="s">
        <v>1006</v>
      </c>
      <c r="B319" t="s">
        <v>1004</v>
      </c>
      <c r="C319" t="s">
        <v>1007</v>
      </c>
      <c r="E319" t="s">
        <v>61</v>
      </c>
      <c r="F319" t="s">
        <v>62</v>
      </c>
      <c r="G319" t="s">
        <v>63</v>
      </c>
      <c r="H319" t="s">
        <v>64</v>
      </c>
      <c r="K319" t="s">
        <v>579</v>
      </c>
      <c r="L319" t="s">
        <v>580</v>
      </c>
      <c r="M319" t="s">
        <v>165</v>
      </c>
      <c r="N319" t="s">
        <v>68</v>
      </c>
      <c r="O319" t="s">
        <v>1008</v>
      </c>
      <c r="T319" t="s">
        <v>238</v>
      </c>
      <c r="U319" t="s">
        <v>238</v>
      </c>
      <c r="X319" t="s">
        <v>70</v>
      </c>
      <c r="AC319">
        <v>2</v>
      </c>
      <c r="AD319">
        <v>2006</v>
      </c>
      <c r="AE319">
        <v>11</v>
      </c>
      <c r="AG319">
        <v>2006</v>
      </c>
      <c r="AH319">
        <v>12</v>
      </c>
      <c r="AI319">
        <v>31</v>
      </c>
      <c r="AJ319">
        <f>4/AC319</f>
        <v>2</v>
      </c>
      <c r="AL319">
        <f>3000/AC319</f>
        <v>1500</v>
      </c>
      <c r="AN319">
        <f>3000/AC319</f>
        <v>1500</v>
      </c>
      <c r="AR319">
        <v>78.8522555129301</v>
      </c>
    </row>
    <row r="320" spans="1:44" x14ac:dyDescent="0.15">
      <c r="A320" t="s">
        <v>1006</v>
      </c>
      <c r="B320" t="s">
        <v>1004</v>
      </c>
      <c r="C320" t="s">
        <v>1007</v>
      </c>
      <c r="E320" t="s">
        <v>61</v>
      </c>
      <c r="F320" t="s">
        <v>62</v>
      </c>
      <c r="G320" t="s">
        <v>63</v>
      </c>
      <c r="H320" t="s">
        <v>64</v>
      </c>
      <c r="K320" t="s">
        <v>579</v>
      </c>
      <c r="L320" t="s">
        <v>580</v>
      </c>
      <c r="M320" t="s">
        <v>165</v>
      </c>
      <c r="N320" t="s">
        <v>68</v>
      </c>
      <c r="O320" t="s">
        <v>1008</v>
      </c>
      <c r="T320" t="s">
        <v>238</v>
      </c>
      <c r="U320" t="s">
        <v>238</v>
      </c>
      <c r="X320" t="s">
        <v>70</v>
      </c>
      <c r="AC320">
        <v>2</v>
      </c>
      <c r="AD320">
        <v>2007</v>
      </c>
      <c r="AE320">
        <v>1</v>
      </c>
      <c r="AF320">
        <v>1</v>
      </c>
      <c r="AG320">
        <v>2007</v>
      </c>
      <c r="AH320">
        <v>2</v>
      </c>
      <c r="AJ320">
        <f>4/AC320</f>
        <v>2</v>
      </c>
      <c r="AL320">
        <f>3000/AC320</f>
        <v>1500</v>
      </c>
      <c r="AN320">
        <f>3000/AC320</f>
        <v>1500</v>
      </c>
      <c r="AR320">
        <v>78.8522555129301</v>
      </c>
    </row>
    <row r="321" spans="1:44" x14ac:dyDescent="0.15">
      <c r="A321" t="s">
        <v>1009</v>
      </c>
      <c r="B321" t="s">
        <v>991</v>
      </c>
      <c r="C321" t="s">
        <v>513</v>
      </c>
      <c r="E321" t="s">
        <v>61</v>
      </c>
      <c r="F321" t="s">
        <v>62</v>
      </c>
      <c r="G321" t="s">
        <v>63</v>
      </c>
      <c r="H321" t="s">
        <v>74</v>
      </c>
      <c r="J321" t="s">
        <v>83</v>
      </c>
      <c r="K321" t="s">
        <v>90</v>
      </c>
      <c r="L321" t="s">
        <v>91</v>
      </c>
      <c r="M321" t="s">
        <v>67</v>
      </c>
      <c r="N321" t="s">
        <v>68</v>
      </c>
      <c r="T321" t="s">
        <v>238</v>
      </c>
      <c r="U321" t="s">
        <v>238</v>
      </c>
      <c r="X321" t="s">
        <v>70</v>
      </c>
      <c r="AD321">
        <v>2007</v>
      </c>
      <c r="AE321">
        <v>7</v>
      </c>
      <c r="AF321">
        <v>29</v>
      </c>
      <c r="AG321">
        <v>2007</v>
      </c>
      <c r="AH321">
        <v>10</v>
      </c>
      <c r="AI321">
        <v>9</v>
      </c>
      <c r="AJ321">
        <v>54</v>
      </c>
      <c r="AL321">
        <v>236558</v>
      </c>
      <c r="AN321">
        <v>236558</v>
      </c>
      <c r="AR321">
        <v>81.101658931660594</v>
      </c>
    </row>
    <row r="322" spans="1:44" x14ac:dyDescent="0.15">
      <c r="A322" t="s">
        <v>1010</v>
      </c>
      <c r="B322" t="s">
        <v>991</v>
      </c>
      <c r="C322" t="s">
        <v>1011</v>
      </c>
      <c r="E322" t="s">
        <v>61</v>
      </c>
      <c r="F322" t="s">
        <v>62</v>
      </c>
      <c r="G322" t="s">
        <v>63</v>
      </c>
      <c r="H322" t="s">
        <v>64</v>
      </c>
      <c r="J322" t="s">
        <v>1012</v>
      </c>
      <c r="K322" t="s">
        <v>90</v>
      </c>
      <c r="L322" t="s">
        <v>91</v>
      </c>
      <c r="M322" t="s">
        <v>67</v>
      </c>
      <c r="N322" t="s">
        <v>68</v>
      </c>
      <c r="T322" t="s">
        <v>238</v>
      </c>
      <c r="U322" t="s">
        <v>238</v>
      </c>
      <c r="X322" t="s">
        <v>70</v>
      </c>
      <c r="AD322">
        <v>2007</v>
      </c>
      <c r="AE322">
        <v>7</v>
      </c>
      <c r="AF322">
        <v>30</v>
      </c>
      <c r="AG322">
        <v>2007</v>
      </c>
      <c r="AH322">
        <v>10</v>
      </c>
      <c r="AI322">
        <v>9</v>
      </c>
      <c r="AJ322">
        <v>32</v>
      </c>
      <c r="AL322">
        <v>48352</v>
      </c>
      <c r="AN322">
        <v>48352</v>
      </c>
      <c r="AR322">
        <v>81.101658931660594</v>
      </c>
    </row>
    <row r="323" spans="1:44" x14ac:dyDescent="0.15">
      <c r="A323" t="s">
        <v>1013</v>
      </c>
      <c r="B323" t="s">
        <v>991</v>
      </c>
      <c r="C323" t="s">
        <v>1014</v>
      </c>
      <c r="D323" t="s">
        <v>1015</v>
      </c>
      <c r="E323" t="s">
        <v>61</v>
      </c>
      <c r="F323" t="s">
        <v>62</v>
      </c>
      <c r="G323" t="s">
        <v>63</v>
      </c>
      <c r="H323" t="s">
        <v>64</v>
      </c>
      <c r="J323" t="s">
        <v>359</v>
      </c>
      <c r="K323" t="s">
        <v>76</v>
      </c>
      <c r="L323" t="s">
        <v>77</v>
      </c>
      <c r="M323" t="s">
        <v>78</v>
      </c>
      <c r="N323" t="s">
        <v>68</v>
      </c>
      <c r="T323" t="s">
        <v>238</v>
      </c>
      <c r="U323" t="s">
        <v>238</v>
      </c>
      <c r="X323" t="s">
        <v>70</v>
      </c>
      <c r="AD323">
        <v>2007</v>
      </c>
      <c r="AE323">
        <v>7</v>
      </c>
      <c r="AG323">
        <v>2007</v>
      </c>
      <c r="AH323">
        <v>7</v>
      </c>
      <c r="AJ323">
        <v>365</v>
      </c>
      <c r="AL323">
        <v>34542</v>
      </c>
      <c r="AN323">
        <v>34542</v>
      </c>
      <c r="AR323">
        <v>81.101658931660594</v>
      </c>
    </row>
    <row r="324" spans="1:44" x14ac:dyDescent="0.15">
      <c r="A324" t="s">
        <v>1016</v>
      </c>
      <c r="B324" t="s">
        <v>991</v>
      </c>
      <c r="C324" t="s">
        <v>657</v>
      </c>
      <c r="E324" t="s">
        <v>61</v>
      </c>
      <c r="F324" t="s">
        <v>62</v>
      </c>
      <c r="G324" t="s">
        <v>63</v>
      </c>
      <c r="H324" t="s">
        <v>64</v>
      </c>
      <c r="J324" t="s">
        <v>359</v>
      </c>
      <c r="K324" t="s">
        <v>76</v>
      </c>
      <c r="L324" t="s">
        <v>77</v>
      </c>
      <c r="M324" t="s">
        <v>78</v>
      </c>
      <c r="N324" t="s">
        <v>68</v>
      </c>
      <c r="O324" t="s">
        <v>1017</v>
      </c>
      <c r="T324" t="s">
        <v>238</v>
      </c>
      <c r="U324" t="s">
        <v>238</v>
      </c>
      <c r="X324" t="s">
        <v>70</v>
      </c>
      <c r="AD324">
        <v>2007</v>
      </c>
      <c r="AE324">
        <v>2</v>
      </c>
      <c r="AG324">
        <v>2007</v>
      </c>
      <c r="AH324">
        <v>3</v>
      </c>
      <c r="AJ324">
        <v>16</v>
      </c>
      <c r="AL324">
        <v>312</v>
      </c>
      <c r="AN324">
        <v>312</v>
      </c>
      <c r="AR324">
        <v>81.101658931660594</v>
      </c>
    </row>
    <row r="325" spans="1:44" x14ac:dyDescent="0.15">
      <c r="A325" t="s">
        <v>1018</v>
      </c>
      <c r="B325" t="s">
        <v>1019</v>
      </c>
      <c r="C325" t="s">
        <v>471</v>
      </c>
      <c r="E325" t="s">
        <v>61</v>
      </c>
      <c r="F325" t="s">
        <v>62</v>
      </c>
      <c r="G325" t="s">
        <v>63</v>
      </c>
      <c r="H325" t="s">
        <v>74</v>
      </c>
      <c r="J325" t="s">
        <v>1020</v>
      </c>
      <c r="K325" t="s">
        <v>455</v>
      </c>
      <c r="L325" t="s">
        <v>456</v>
      </c>
      <c r="M325" t="s">
        <v>67</v>
      </c>
      <c r="N325" t="s">
        <v>68</v>
      </c>
      <c r="O325" t="s">
        <v>1021</v>
      </c>
      <c r="T325" t="s">
        <v>238</v>
      </c>
      <c r="U325" t="s">
        <v>238</v>
      </c>
      <c r="X325" t="s">
        <v>70</v>
      </c>
      <c r="AD325">
        <v>2008</v>
      </c>
      <c r="AE325">
        <v>10</v>
      </c>
      <c r="AF325">
        <v>6</v>
      </c>
      <c r="AG325">
        <v>2008</v>
      </c>
      <c r="AJ325">
        <v>17</v>
      </c>
      <c r="AL325">
        <v>1100</v>
      </c>
      <c r="AN325">
        <v>1100</v>
      </c>
      <c r="AR325">
        <v>84.215229092770002</v>
      </c>
    </row>
    <row r="326" spans="1:44" x14ac:dyDescent="0.15">
      <c r="A326" t="s">
        <v>1022</v>
      </c>
      <c r="B326" t="s">
        <v>1023</v>
      </c>
      <c r="C326" t="s">
        <v>1024</v>
      </c>
      <c r="D326" t="s">
        <v>1025</v>
      </c>
      <c r="E326" t="s">
        <v>61</v>
      </c>
      <c r="F326" t="s">
        <v>62</v>
      </c>
      <c r="G326" t="s">
        <v>63</v>
      </c>
      <c r="H326" t="s">
        <v>64</v>
      </c>
      <c r="J326" t="s">
        <v>359</v>
      </c>
      <c r="K326" t="s">
        <v>360</v>
      </c>
      <c r="L326" t="s">
        <v>361</v>
      </c>
      <c r="M326" t="s">
        <v>362</v>
      </c>
      <c r="N326" t="s">
        <v>177</v>
      </c>
      <c r="O326" t="s">
        <v>1026</v>
      </c>
      <c r="T326" t="s">
        <v>238</v>
      </c>
      <c r="U326" t="s">
        <v>238</v>
      </c>
      <c r="X326" t="s">
        <v>70</v>
      </c>
      <c r="AD326">
        <v>2009</v>
      </c>
      <c r="AE326">
        <v>5</v>
      </c>
      <c r="AG326">
        <v>2009</v>
      </c>
      <c r="AH326">
        <v>6</v>
      </c>
      <c r="AI326">
        <v>18</v>
      </c>
      <c r="AL326">
        <v>1247</v>
      </c>
      <c r="AN326">
        <v>1247</v>
      </c>
      <c r="AR326">
        <v>83.915807410401598</v>
      </c>
    </row>
    <row r="327" spans="1:44" x14ac:dyDescent="0.15">
      <c r="A327" t="s">
        <v>1027</v>
      </c>
      <c r="B327" t="s">
        <v>991</v>
      </c>
      <c r="C327" t="s">
        <v>1028</v>
      </c>
      <c r="E327" t="s">
        <v>61</v>
      </c>
      <c r="F327" t="s">
        <v>62</v>
      </c>
      <c r="G327" t="s">
        <v>63</v>
      </c>
      <c r="H327" t="s">
        <v>74</v>
      </c>
      <c r="J327" t="s">
        <v>83</v>
      </c>
      <c r="K327" t="s">
        <v>268</v>
      </c>
      <c r="L327" t="s">
        <v>269</v>
      </c>
      <c r="M327" t="s">
        <v>86</v>
      </c>
      <c r="N327" t="s">
        <v>68</v>
      </c>
      <c r="O327" t="s">
        <v>1029</v>
      </c>
      <c r="T327" t="s">
        <v>238</v>
      </c>
      <c r="U327" t="s">
        <v>238</v>
      </c>
      <c r="X327" t="s">
        <v>70</v>
      </c>
      <c r="AD327">
        <v>2007</v>
      </c>
      <c r="AE327">
        <v>8</v>
      </c>
      <c r="AF327">
        <v>14</v>
      </c>
      <c r="AG327">
        <v>2007</v>
      </c>
      <c r="AH327">
        <v>10</v>
      </c>
      <c r="AI327">
        <v>3</v>
      </c>
      <c r="AJ327">
        <v>24</v>
      </c>
      <c r="AL327">
        <v>4696</v>
      </c>
      <c r="AN327">
        <v>4696</v>
      </c>
      <c r="AR327">
        <v>81.101658931660594</v>
      </c>
    </row>
    <row r="328" spans="1:44" x14ac:dyDescent="0.15">
      <c r="A328" t="s">
        <v>1030</v>
      </c>
      <c r="B328" t="s">
        <v>991</v>
      </c>
      <c r="C328" t="s">
        <v>1014</v>
      </c>
      <c r="D328" t="s">
        <v>1015</v>
      </c>
      <c r="E328" t="s">
        <v>61</v>
      </c>
      <c r="F328" t="s">
        <v>62</v>
      </c>
      <c r="G328" t="s">
        <v>63</v>
      </c>
      <c r="H328" t="s">
        <v>64</v>
      </c>
      <c r="J328" t="s">
        <v>359</v>
      </c>
      <c r="K328" t="s">
        <v>423</v>
      </c>
      <c r="L328" t="s">
        <v>424</v>
      </c>
      <c r="M328" t="s">
        <v>78</v>
      </c>
      <c r="N328" t="s">
        <v>68</v>
      </c>
      <c r="O328" t="s">
        <v>1031</v>
      </c>
      <c r="T328" t="s">
        <v>238</v>
      </c>
      <c r="U328" t="s">
        <v>238</v>
      </c>
      <c r="X328" t="s">
        <v>70</v>
      </c>
      <c r="AD328">
        <v>2007</v>
      </c>
      <c r="AE328">
        <v>7</v>
      </c>
      <c r="AG328">
        <v>2007</v>
      </c>
      <c r="AH328">
        <v>7</v>
      </c>
      <c r="AJ328">
        <v>182</v>
      </c>
      <c r="AL328">
        <v>17000</v>
      </c>
      <c r="AN328">
        <v>17000</v>
      </c>
      <c r="AR328">
        <v>81.101658931660594</v>
      </c>
    </row>
    <row r="329" spans="1:44" x14ac:dyDescent="0.15">
      <c r="A329" t="s">
        <v>1032</v>
      </c>
      <c r="B329" t="s">
        <v>991</v>
      </c>
      <c r="C329" t="s">
        <v>1014</v>
      </c>
      <c r="D329" t="s">
        <v>1015</v>
      </c>
      <c r="E329" t="s">
        <v>61</v>
      </c>
      <c r="F329" t="s">
        <v>62</v>
      </c>
      <c r="G329" t="s">
        <v>63</v>
      </c>
      <c r="H329" t="s">
        <v>64</v>
      </c>
      <c r="J329" t="s">
        <v>359</v>
      </c>
      <c r="K329" t="s">
        <v>120</v>
      </c>
      <c r="L329" t="s">
        <v>121</v>
      </c>
      <c r="M329" t="s">
        <v>78</v>
      </c>
      <c r="N329" t="s">
        <v>68</v>
      </c>
      <c r="T329" t="s">
        <v>238</v>
      </c>
      <c r="U329" t="s">
        <v>238</v>
      </c>
      <c r="X329" t="s">
        <v>70</v>
      </c>
      <c r="AD329">
        <v>2007</v>
      </c>
      <c r="AE329">
        <v>7</v>
      </c>
      <c r="AG329">
        <v>2007</v>
      </c>
      <c r="AH329">
        <v>7</v>
      </c>
      <c r="AJ329">
        <v>30</v>
      </c>
      <c r="AR329">
        <v>81.101658931660594</v>
      </c>
    </row>
    <row r="330" spans="1:44" x14ac:dyDescent="0.15">
      <c r="A330" t="s">
        <v>1033</v>
      </c>
      <c r="B330" t="s">
        <v>991</v>
      </c>
      <c r="C330" t="s">
        <v>1014</v>
      </c>
      <c r="D330" t="s">
        <v>1015</v>
      </c>
      <c r="E330" t="s">
        <v>61</v>
      </c>
      <c r="F330" t="s">
        <v>62</v>
      </c>
      <c r="G330" t="s">
        <v>63</v>
      </c>
      <c r="H330" t="s">
        <v>64</v>
      </c>
      <c r="J330" t="s">
        <v>359</v>
      </c>
      <c r="K330" t="s">
        <v>150</v>
      </c>
      <c r="L330" t="s">
        <v>151</v>
      </c>
      <c r="M330" t="s">
        <v>78</v>
      </c>
      <c r="N330" t="s">
        <v>68</v>
      </c>
      <c r="T330" t="s">
        <v>238</v>
      </c>
      <c r="U330" t="s">
        <v>238</v>
      </c>
      <c r="X330" t="s">
        <v>70</v>
      </c>
      <c r="AD330">
        <v>2007</v>
      </c>
      <c r="AE330">
        <v>7</v>
      </c>
      <c r="AG330">
        <v>2007</v>
      </c>
      <c r="AH330">
        <v>7</v>
      </c>
      <c r="AJ330">
        <v>56</v>
      </c>
      <c r="AR330">
        <v>81.101658931660594</v>
      </c>
    </row>
    <row r="331" spans="1:44" x14ac:dyDescent="0.15">
      <c r="A331" t="s">
        <v>1034</v>
      </c>
      <c r="B331" t="s">
        <v>991</v>
      </c>
      <c r="C331" t="s">
        <v>1014</v>
      </c>
      <c r="D331" t="s">
        <v>1015</v>
      </c>
      <c r="E331" t="s">
        <v>61</v>
      </c>
      <c r="F331" t="s">
        <v>62</v>
      </c>
      <c r="G331" t="s">
        <v>63</v>
      </c>
      <c r="H331" t="s">
        <v>64</v>
      </c>
      <c r="J331" t="s">
        <v>359</v>
      </c>
      <c r="K331" t="s">
        <v>219</v>
      </c>
      <c r="L331" t="s">
        <v>220</v>
      </c>
      <c r="M331" t="s">
        <v>78</v>
      </c>
      <c r="N331" t="s">
        <v>68</v>
      </c>
      <c r="T331" t="s">
        <v>238</v>
      </c>
      <c r="U331" t="s">
        <v>238</v>
      </c>
      <c r="X331" t="s">
        <v>70</v>
      </c>
      <c r="AD331">
        <v>2007</v>
      </c>
      <c r="AE331">
        <v>7</v>
      </c>
      <c r="AG331">
        <v>2007</v>
      </c>
      <c r="AH331">
        <v>7</v>
      </c>
      <c r="AJ331">
        <v>27</v>
      </c>
      <c r="AR331">
        <v>81.101658931660594</v>
      </c>
    </row>
    <row r="332" spans="1:44" x14ac:dyDescent="0.15">
      <c r="A332" t="s">
        <v>1035</v>
      </c>
      <c r="B332" t="s">
        <v>1019</v>
      </c>
      <c r="C332" t="s">
        <v>970</v>
      </c>
      <c r="E332" t="s">
        <v>61</v>
      </c>
      <c r="F332" t="s">
        <v>62</v>
      </c>
      <c r="G332" t="s">
        <v>63</v>
      </c>
      <c r="H332" t="s">
        <v>74</v>
      </c>
      <c r="J332" t="s">
        <v>1036</v>
      </c>
      <c r="K332" t="s">
        <v>268</v>
      </c>
      <c r="L332" t="s">
        <v>269</v>
      </c>
      <c r="M332" t="s">
        <v>86</v>
      </c>
      <c r="N332" t="s">
        <v>68</v>
      </c>
      <c r="O332" t="s">
        <v>1037</v>
      </c>
      <c r="T332" t="s">
        <v>238</v>
      </c>
      <c r="U332" t="s">
        <v>238</v>
      </c>
      <c r="X332" t="s">
        <v>70</v>
      </c>
      <c r="AD332">
        <v>2008</v>
      </c>
      <c r="AE332">
        <v>8</v>
      </c>
      <c r="AF332">
        <v>7</v>
      </c>
      <c r="AG332">
        <v>2008</v>
      </c>
      <c r="AH332">
        <v>11</v>
      </c>
      <c r="AI332">
        <v>27</v>
      </c>
      <c r="AJ332">
        <v>11</v>
      </c>
      <c r="AL332">
        <v>892</v>
      </c>
      <c r="AN332">
        <v>892</v>
      </c>
      <c r="AR332">
        <v>84.215229092770002</v>
      </c>
    </row>
    <row r="333" spans="1:44" x14ac:dyDescent="0.15">
      <c r="A333" t="s">
        <v>1038</v>
      </c>
      <c r="B333" t="s">
        <v>1019</v>
      </c>
      <c r="C333" t="s">
        <v>1039</v>
      </c>
      <c r="D333" t="s">
        <v>1040</v>
      </c>
      <c r="E333" t="s">
        <v>61</v>
      </c>
      <c r="F333" t="s">
        <v>62</v>
      </c>
      <c r="G333" t="s">
        <v>63</v>
      </c>
      <c r="H333" t="s">
        <v>64</v>
      </c>
      <c r="J333" t="s">
        <v>1041</v>
      </c>
      <c r="K333" t="s">
        <v>485</v>
      </c>
      <c r="L333" t="s">
        <v>486</v>
      </c>
      <c r="M333" t="s">
        <v>165</v>
      </c>
      <c r="N333" t="s">
        <v>68</v>
      </c>
      <c r="O333" t="s">
        <v>1042</v>
      </c>
      <c r="T333" t="s">
        <v>238</v>
      </c>
      <c r="U333" t="s">
        <v>238</v>
      </c>
      <c r="X333" t="s">
        <v>70</v>
      </c>
      <c r="AD333">
        <v>2008</v>
      </c>
      <c r="AE333">
        <v>5</v>
      </c>
      <c r="AF333">
        <v>1</v>
      </c>
      <c r="AG333">
        <v>2008</v>
      </c>
      <c r="AH333">
        <v>9</v>
      </c>
      <c r="AI333">
        <v>10</v>
      </c>
      <c r="AL333">
        <v>3151</v>
      </c>
      <c r="AN333">
        <v>3151</v>
      </c>
      <c r="AR333">
        <v>84.215229092770002</v>
      </c>
    </row>
    <row r="334" spans="1:44" x14ac:dyDescent="0.15">
      <c r="A334" t="s">
        <v>1043</v>
      </c>
      <c r="B334" t="s">
        <v>1023</v>
      </c>
      <c r="C334" t="s">
        <v>1044</v>
      </c>
      <c r="E334" t="s">
        <v>61</v>
      </c>
      <c r="F334" t="s">
        <v>62</v>
      </c>
      <c r="G334" t="s">
        <v>63</v>
      </c>
      <c r="H334" t="s">
        <v>64</v>
      </c>
      <c r="J334" t="s">
        <v>1045</v>
      </c>
      <c r="K334" t="s">
        <v>65</v>
      </c>
      <c r="L334" t="s">
        <v>66</v>
      </c>
      <c r="M334" t="s">
        <v>67</v>
      </c>
      <c r="N334" t="s">
        <v>68</v>
      </c>
      <c r="O334" t="s">
        <v>117</v>
      </c>
      <c r="T334" t="s">
        <v>238</v>
      </c>
      <c r="U334" t="s">
        <v>238</v>
      </c>
      <c r="X334" t="s">
        <v>70</v>
      </c>
      <c r="AD334">
        <v>2009</v>
      </c>
      <c r="AE334">
        <v>1</v>
      </c>
      <c r="AG334">
        <v>2009</v>
      </c>
      <c r="AH334">
        <v>10</v>
      </c>
      <c r="AJ334">
        <v>311</v>
      </c>
      <c r="AL334">
        <v>1521</v>
      </c>
      <c r="AN334">
        <v>1521</v>
      </c>
      <c r="AR334">
        <v>83.915807410401598</v>
      </c>
    </row>
    <row r="335" spans="1:44" x14ac:dyDescent="0.15">
      <c r="A335" t="s">
        <v>1046</v>
      </c>
      <c r="B335" t="s">
        <v>1023</v>
      </c>
      <c r="C335" t="s">
        <v>1047</v>
      </c>
      <c r="D335" t="s">
        <v>1048</v>
      </c>
      <c r="E335" t="s">
        <v>61</v>
      </c>
      <c r="F335" t="s">
        <v>62</v>
      </c>
      <c r="G335" t="s">
        <v>63</v>
      </c>
      <c r="H335" t="s">
        <v>64</v>
      </c>
      <c r="J335" t="s">
        <v>359</v>
      </c>
      <c r="K335" t="s">
        <v>143</v>
      </c>
      <c r="L335" t="s">
        <v>144</v>
      </c>
      <c r="M335" t="s">
        <v>67</v>
      </c>
      <c r="N335" t="s">
        <v>68</v>
      </c>
      <c r="O335" t="s">
        <v>1049</v>
      </c>
      <c r="T335" t="s">
        <v>238</v>
      </c>
      <c r="U335" t="s">
        <v>238</v>
      </c>
      <c r="X335" t="s">
        <v>70</v>
      </c>
      <c r="AD335">
        <v>2009</v>
      </c>
      <c r="AE335">
        <v>1</v>
      </c>
      <c r="AG335">
        <v>2009</v>
      </c>
      <c r="AH335">
        <v>11</v>
      </c>
      <c r="AI335">
        <v>18</v>
      </c>
      <c r="AJ335">
        <v>346</v>
      </c>
      <c r="AL335">
        <v>35007</v>
      </c>
      <c r="AN335">
        <v>35007</v>
      </c>
      <c r="AR335">
        <v>83.915807410401598</v>
      </c>
    </row>
    <row r="336" spans="1:44" x14ac:dyDescent="0.15">
      <c r="A336" t="s">
        <v>1050</v>
      </c>
      <c r="B336" t="s">
        <v>1023</v>
      </c>
      <c r="C336" t="s">
        <v>1051</v>
      </c>
      <c r="E336" t="s">
        <v>61</v>
      </c>
      <c r="F336" t="s">
        <v>62</v>
      </c>
      <c r="G336" t="s">
        <v>63</v>
      </c>
      <c r="H336" t="s">
        <v>74</v>
      </c>
      <c r="J336" t="s">
        <v>1052</v>
      </c>
      <c r="K336" t="s">
        <v>124</v>
      </c>
      <c r="L336" t="s">
        <v>125</v>
      </c>
      <c r="M336" t="s">
        <v>67</v>
      </c>
      <c r="N336" t="s">
        <v>68</v>
      </c>
      <c r="O336" t="s">
        <v>1053</v>
      </c>
      <c r="T336" t="s">
        <v>238</v>
      </c>
      <c r="U336" t="s">
        <v>238</v>
      </c>
      <c r="X336" t="s">
        <v>70</v>
      </c>
      <c r="AD336">
        <v>2009</v>
      </c>
      <c r="AE336">
        <v>5</v>
      </c>
      <c r="AF336">
        <v>1</v>
      </c>
      <c r="AG336">
        <v>2009</v>
      </c>
      <c r="AH336">
        <v>8</v>
      </c>
      <c r="AI336">
        <v>23</v>
      </c>
      <c r="AJ336">
        <v>314</v>
      </c>
      <c r="AL336">
        <v>58874</v>
      </c>
      <c r="AN336">
        <v>58874</v>
      </c>
      <c r="AR336">
        <v>83.915807410401598</v>
      </c>
    </row>
    <row r="337" spans="1:44" x14ac:dyDescent="0.15">
      <c r="A337" t="s">
        <v>1054</v>
      </c>
      <c r="B337" t="s">
        <v>1023</v>
      </c>
      <c r="C337" t="s">
        <v>367</v>
      </c>
      <c r="E337" t="s">
        <v>61</v>
      </c>
      <c r="F337" t="s">
        <v>62</v>
      </c>
      <c r="G337" t="s">
        <v>63</v>
      </c>
      <c r="H337" t="s">
        <v>74</v>
      </c>
      <c r="J337" t="s">
        <v>83</v>
      </c>
      <c r="K337" t="s">
        <v>593</v>
      </c>
      <c r="L337" t="s">
        <v>594</v>
      </c>
      <c r="M337" t="s">
        <v>595</v>
      </c>
      <c r="N337" t="s">
        <v>177</v>
      </c>
      <c r="O337" t="s">
        <v>1055</v>
      </c>
      <c r="T337" t="s">
        <v>238</v>
      </c>
      <c r="U337" t="s">
        <v>69</v>
      </c>
      <c r="X337" t="s">
        <v>70</v>
      </c>
      <c r="AD337">
        <v>2009</v>
      </c>
      <c r="AE337">
        <v>7</v>
      </c>
      <c r="AF337">
        <v>18</v>
      </c>
      <c r="AG337">
        <v>2009</v>
      </c>
      <c r="AH337">
        <v>11</v>
      </c>
      <c r="AI337">
        <v>6</v>
      </c>
      <c r="AJ337">
        <v>47</v>
      </c>
      <c r="AL337">
        <v>863</v>
      </c>
      <c r="AN337">
        <v>863</v>
      </c>
      <c r="AR337">
        <v>83.915807410401598</v>
      </c>
    </row>
    <row r="338" spans="1:44" x14ac:dyDescent="0.15">
      <c r="A338" t="s">
        <v>1056</v>
      </c>
      <c r="B338" t="s">
        <v>1023</v>
      </c>
      <c r="C338" t="s">
        <v>1057</v>
      </c>
      <c r="E338" t="s">
        <v>61</v>
      </c>
      <c r="F338" t="s">
        <v>62</v>
      </c>
      <c r="G338" t="s">
        <v>63</v>
      </c>
      <c r="H338" t="s">
        <v>74</v>
      </c>
      <c r="J338" t="s">
        <v>1058</v>
      </c>
      <c r="K338" t="s">
        <v>593</v>
      </c>
      <c r="L338" t="s">
        <v>594</v>
      </c>
      <c r="M338" t="s">
        <v>595</v>
      </c>
      <c r="N338" t="s">
        <v>177</v>
      </c>
      <c r="O338" t="s">
        <v>1059</v>
      </c>
      <c r="T338" t="s">
        <v>238</v>
      </c>
      <c r="U338" t="s">
        <v>238</v>
      </c>
      <c r="X338" t="s">
        <v>70</v>
      </c>
      <c r="AD338">
        <v>2009</v>
      </c>
      <c r="AE338">
        <v>8</v>
      </c>
      <c r="AF338">
        <v>22</v>
      </c>
      <c r="AG338">
        <v>2009</v>
      </c>
      <c r="AH338">
        <v>12</v>
      </c>
      <c r="AI338">
        <v>18</v>
      </c>
      <c r="AJ338">
        <v>83</v>
      </c>
      <c r="AL338">
        <v>1611</v>
      </c>
      <c r="AN338">
        <v>1611</v>
      </c>
      <c r="AR338">
        <v>83.915807410401598</v>
      </c>
    </row>
    <row r="339" spans="1:44" x14ac:dyDescent="0.15">
      <c r="A339" t="s">
        <v>1060</v>
      </c>
      <c r="B339" t="s">
        <v>1023</v>
      </c>
      <c r="C339" t="s">
        <v>1061</v>
      </c>
      <c r="E339" t="s">
        <v>61</v>
      </c>
      <c r="F339" t="s">
        <v>62</v>
      </c>
      <c r="G339" t="s">
        <v>63</v>
      </c>
      <c r="H339" t="s">
        <v>64</v>
      </c>
      <c r="J339" t="s">
        <v>210</v>
      </c>
      <c r="K339" t="s">
        <v>593</v>
      </c>
      <c r="L339" t="s">
        <v>594</v>
      </c>
      <c r="M339" t="s">
        <v>595</v>
      </c>
      <c r="N339" t="s">
        <v>177</v>
      </c>
      <c r="O339" t="s">
        <v>1062</v>
      </c>
      <c r="T339" t="s">
        <v>238</v>
      </c>
      <c r="U339" t="s">
        <v>238</v>
      </c>
      <c r="X339" t="s">
        <v>70</v>
      </c>
      <c r="AD339">
        <v>2009</v>
      </c>
      <c r="AE339">
        <v>9</v>
      </c>
      <c r="AF339">
        <v>11</v>
      </c>
      <c r="AG339">
        <v>2009</v>
      </c>
      <c r="AH339">
        <v>12</v>
      </c>
      <c r="AI339">
        <v>18</v>
      </c>
      <c r="AJ339">
        <v>62</v>
      </c>
      <c r="AL339">
        <v>4917</v>
      </c>
      <c r="AN339">
        <v>4917</v>
      </c>
      <c r="AR339">
        <v>83.915807410401598</v>
      </c>
    </row>
    <row r="340" spans="1:44" x14ac:dyDescent="0.15">
      <c r="A340" t="s">
        <v>1063</v>
      </c>
      <c r="B340" t="s">
        <v>1064</v>
      </c>
      <c r="C340" t="s">
        <v>738</v>
      </c>
      <c r="D340" t="s">
        <v>1065</v>
      </c>
      <c r="E340" t="s">
        <v>61</v>
      </c>
      <c r="F340" t="s">
        <v>62</v>
      </c>
      <c r="G340" t="s">
        <v>63</v>
      </c>
      <c r="H340" t="s">
        <v>64</v>
      </c>
      <c r="J340" t="s">
        <v>159</v>
      </c>
      <c r="K340" t="s">
        <v>527</v>
      </c>
      <c r="L340" t="s">
        <v>528</v>
      </c>
      <c r="M340" t="s">
        <v>529</v>
      </c>
      <c r="N340" t="s">
        <v>68</v>
      </c>
      <c r="T340" t="s">
        <v>238</v>
      </c>
      <c r="U340" t="s">
        <v>238</v>
      </c>
      <c r="X340" t="s">
        <v>70</v>
      </c>
      <c r="AD340">
        <v>2010</v>
      </c>
      <c r="AE340">
        <v>3</v>
      </c>
      <c r="AG340">
        <v>2010</v>
      </c>
      <c r="AH340">
        <v>5</v>
      </c>
      <c r="AI340">
        <v>25</v>
      </c>
      <c r="AK340">
        <v>141</v>
      </c>
      <c r="AN340">
        <v>141</v>
      </c>
      <c r="AR340">
        <v>85.292060601902705</v>
      </c>
    </row>
    <row r="341" spans="1:44" x14ac:dyDescent="0.15">
      <c r="A341" t="s">
        <v>1066</v>
      </c>
      <c r="B341" t="s">
        <v>1064</v>
      </c>
      <c r="C341" t="s">
        <v>1067</v>
      </c>
      <c r="E341" t="s">
        <v>61</v>
      </c>
      <c r="F341" t="s">
        <v>62</v>
      </c>
      <c r="G341" t="s">
        <v>63</v>
      </c>
      <c r="H341" t="s">
        <v>74</v>
      </c>
      <c r="J341" t="s">
        <v>1068</v>
      </c>
      <c r="K341" t="s">
        <v>124</v>
      </c>
      <c r="L341" t="s">
        <v>125</v>
      </c>
      <c r="M341" t="s">
        <v>67</v>
      </c>
      <c r="N341" t="s">
        <v>68</v>
      </c>
      <c r="O341" t="s">
        <v>1069</v>
      </c>
      <c r="P341" t="s">
        <v>1070</v>
      </c>
      <c r="T341" t="s">
        <v>238</v>
      </c>
      <c r="U341" t="s">
        <v>238</v>
      </c>
      <c r="X341" t="s">
        <v>70</v>
      </c>
      <c r="AD341">
        <v>2010</v>
      </c>
      <c r="AE341">
        <v>4</v>
      </c>
      <c r="AG341">
        <v>2010</v>
      </c>
      <c r="AH341">
        <v>12</v>
      </c>
      <c r="AJ341">
        <v>65</v>
      </c>
      <c r="AL341">
        <v>3972</v>
      </c>
      <c r="AN341">
        <v>3972</v>
      </c>
      <c r="AR341">
        <v>85.292060601902705</v>
      </c>
    </row>
    <row r="342" spans="1:44" x14ac:dyDescent="0.15">
      <c r="A342" t="s">
        <v>1071</v>
      </c>
      <c r="B342" t="s">
        <v>1064</v>
      </c>
      <c r="C342" t="s">
        <v>1072</v>
      </c>
      <c r="E342" t="s">
        <v>61</v>
      </c>
      <c r="F342" t="s">
        <v>62</v>
      </c>
      <c r="G342" t="s">
        <v>63</v>
      </c>
      <c r="H342" t="s">
        <v>74</v>
      </c>
      <c r="J342" t="s">
        <v>83</v>
      </c>
      <c r="K342" t="s">
        <v>124</v>
      </c>
      <c r="L342" t="s">
        <v>125</v>
      </c>
      <c r="M342" t="s">
        <v>67</v>
      </c>
      <c r="N342" t="s">
        <v>68</v>
      </c>
      <c r="O342" t="s">
        <v>1073</v>
      </c>
      <c r="T342" t="s">
        <v>238</v>
      </c>
      <c r="U342" t="s">
        <v>238</v>
      </c>
      <c r="X342" t="s">
        <v>70</v>
      </c>
      <c r="AD342">
        <v>2010</v>
      </c>
      <c r="AE342">
        <v>7</v>
      </c>
      <c r="AF342">
        <v>28</v>
      </c>
      <c r="AG342">
        <v>2010</v>
      </c>
      <c r="AH342">
        <v>8</v>
      </c>
      <c r="AI342">
        <v>14</v>
      </c>
      <c r="AJ342">
        <v>8</v>
      </c>
      <c r="AL342">
        <v>1400</v>
      </c>
      <c r="AN342">
        <v>1400</v>
      </c>
      <c r="AR342">
        <v>85.292060601902705</v>
      </c>
    </row>
    <row r="343" spans="1:44" x14ac:dyDescent="0.15">
      <c r="A343" t="s">
        <v>1074</v>
      </c>
      <c r="B343" t="s">
        <v>1064</v>
      </c>
      <c r="C343" t="s">
        <v>1075</v>
      </c>
      <c r="D343" t="s">
        <v>1076</v>
      </c>
      <c r="E343" t="s">
        <v>61</v>
      </c>
      <c r="F343" t="s">
        <v>62</v>
      </c>
      <c r="G343" t="s">
        <v>63</v>
      </c>
      <c r="H343" t="s">
        <v>64</v>
      </c>
      <c r="J343" t="s">
        <v>359</v>
      </c>
      <c r="K343" t="s">
        <v>185</v>
      </c>
      <c r="L343" t="s">
        <v>186</v>
      </c>
      <c r="M343" t="s">
        <v>78</v>
      </c>
      <c r="N343" t="s">
        <v>68</v>
      </c>
      <c r="O343" t="s">
        <v>1077</v>
      </c>
      <c r="T343" t="s">
        <v>238</v>
      </c>
      <c r="U343" t="s">
        <v>69</v>
      </c>
      <c r="X343" t="s">
        <v>70</v>
      </c>
      <c r="AD343">
        <v>2010</v>
      </c>
      <c r="AE343">
        <v>1</v>
      </c>
      <c r="AF343">
        <v>1</v>
      </c>
      <c r="AG343">
        <v>2010</v>
      </c>
      <c r="AH343">
        <v>11</v>
      </c>
      <c r="AJ343">
        <v>737</v>
      </c>
      <c r="AK343">
        <v>123939</v>
      </c>
      <c r="AN343">
        <v>123939</v>
      </c>
      <c r="AR343">
        <v>85.292060601902705</v>
      </c>
    </row>
    <row r="344" spans="1:44" x14ac:dyDescent="0.15">
      <c r="A344" t="s">
        <v>1078</v>
      </c>
      <c r="B344" t="s">
        <v>1064</v>
      </c>
      <c r="C344" t="s">
        <v>1079</v>
      </c>
      <c r="E344" t="s">
        <v>61</v>
      </c>
      <c r="F344" t="s">
        <v>62</v>
      </c>
      <c r="G344" t="s">
        <v>63</v>
      </c>
      <c r="H344" t="s">
        <v>64</v>
      </c>
      <c r="J344" t="s">
        <v>359</v>
      </c>
      <c r="K344" t="s">
        <v>204</v>
      </c>
      <c r="L344" t="s">
        <v>205</v>
      </c>
      <c r="M344" t="s">
        <v>78</v>
      </c>
      <c r="N344" t="s">
        <v>68</v>
      </c>
      <c r="O344" t="s">
        <v>1080</v>
      </c>
      <c r="T344" t="s">
        <v>238</v>
      </c>
      <c r="U344" t="s">
        <v>238</v>
      </c>
      <c r="X344" t="s">
        <v>70</v>
      </c>
      <c r="AD344">
        <v>2010</v>
      </c>
      <c r="AE344">
        <v>8</v>
      </c>
      <c r="AG344">
        <v>2010</v>
      </c>
      <c r="AH344">
        <v>8</v>
      </c>
      <c r="AI344">
        <v>10</v>
      </c>
      <c r="AJ344">
        <v>2</v>
      </c>
      <c r="AL344">
        <v>880</v>
      </c>
      <c r="AN344">
        <v>880</v>
      </c>
      <c r="AR344">
        <v>85.292060601902705</v>
      </c>
    </row>
    <row r="345" spans="1:44" x14ac:dyDescent="0.15">
      <c r="A345" t="s">
        <v>1081</v>
      </c>
      <c r="B345" t="s">
        <v>1064</v>
      </c>
      <c r="C345" t="s">
        <v>1082</v>
      </c>
      <c r="E345" t="s">
        <v>61</v>
      </c>
      <c r="F345" t="s">
        <v>62</v>
      </c>
      <c r="G345" t="s">
        <v>63</v>
      </c>
      <c r="H345" t="s">
        <v>64</v>
      </c>
      <c r="J345" t="s">
        <v>159</v>
      </c>
      <c r="K345" t="s">
        <v>583</v>
      </c>
      <c r="L345" t="s">
        <v>584</v>
      </c>
      <c r="M345" t="s">
        <v>529</v>
      </c>
      <c r="N345" t="s">
        <v>68</v>
      </c>
      <c r="O345" t="s">
        <v>1083</v>
      </c>
      <c r="T345" t="s">
        <v>238</v>
      </c>
      <c r="U345" t="s">
        <v>238</v>
      </c>
      <c r="X345" t="s">
        <v>70</v>
      </c>
      <c r="AD345">
        <v>2010</v>
      </c>
      <c r="AE345">
        <v>1</v>
      </c>
      <c r="AF345">
        <v>1</v>
      </c>
      <c r="AG345">
        <v>2010</v>
      </c>
      <c r="AH345">
        <v>8</v>
      </c>
      <c r="AI345">
        <v>1</v>
      </c>
      <c r="AJ345">
        <v>21</v>
      </c>
      <c r="AL345">
        <v>456</v>
      </c>
      <c r="AN345">
        <v>456</v>
      </c>
      <c r="AR345">
        <v>85.292060601902705</v>
      </c>
    </row>
    <row r="346" spans="1:44" x14ac:dyDescent="0.15">
      <c r="A346" t="s">
        <v>1084</v>
      </c>
      <c r="B346" t="s">
        <v>1085</v>
      </c>
      <c r="C346" t="s">
        <v>1086</v>
      </c>
      <c r="E346" t="s">
        <v>61</v>
      </c>
      <c r="F346" t="s">
        <v>62</v>
      </c>
      <c r="G346" t="s">
        <v>63</v>
      </c>
      <c r="H346" t="s">
        <v>64</v>
      </c>
      <c r="J346" t="s">
        <v>359</v>
      </c>
      <c r="K346" t="s">
        <v>212</v>
      </c>
      <c r="L346" t="s">
        <v>213</v>
      </c>
      <c r="M346" t="s">
        <v>67</v>
      </c>
      <c r="N346" t="s">
        <v>68</v>
      </c>
      <c r="T346" t="s">
        <v>238</v>
      </c>
      <c r="U346" t="s">
        <v>238</v>
      </c>
      <c r="X346" t="s">
        <v>70</v>
      </c>
      <c r="AD346">
        <v>2011</v>
      </c>
      <c r="AE346">
        <v>6</v>
      </c>
      <c r="AG346">
        <v>2011</v>
      </c>
      <c r="AH346">
        <v>6</v>
      </c>
      <c r="AI346">
        <v>28</v>
      </c>
      <c r="AJ346">
        <v>4</v>
      </c>
      <c r="AL346">
        <v>1289</v>
      </c>
      <c r="AN346">
        <v>1289</v>
      </c>
      <c r="AR346">
        <v>87.984602918844601</v>
      </c>
    </row>
    <row r="347" spans="1:44" x14ac:dyDescent="0.15">
      <c r="A347" t="s">
        <v>1087</v>
      </c>
      <c r="B347" t="s">
        <v>1085</v>
      </c>
      <c r="C347" t="s">
        <v>1088</v>
      </c>
      <c r="E347" t="s">
        <v>61</v>
      </c>
      <c r="F347" t="s">
        <v>62</v>
      </c>
      <c r="G347" t="s">
        <v>63</v>
      </c>
      <c r="H347" t="s">
        <v>64</v>
      </c>
      <c r="J347" t="s">
        <v>359</v>
      </c>
      <c r="K347" t="s">
        <v>143</v>
      </c>
      <c r="L347" t="s">
        <v>144</v>
      </c>
      <c r="M347" t="s">
        <v>67</v>
      </c>
      <c r="N347" t="s">
        <v>68</v>
      </c>
      <c r="O347" t="s">
        <v>1089</v>
      </c>
      <c r="T347" t="s">
        <v>238</v>
      </c>
      <c r="U347" t="s">
        <v>238</v>
      </c>
      <c r="X347" t="s">
        <v>70</v>
      </c>
      <c r="AD347">
        <v>2011</v>
      </c>
      <c r="AE347">
        <v>1</v>
      </c>
      <c r="AG347">
        <v>2011</v>
      </c>
      <c r="AH347">
        <v>12</v>
      </c>
      <c r="AI347">
        <v>2</v>
      </c>
      <c r="AJ347">
        <v>167</v>
      </c>
      <c r="AL347">
        <v>26343</v>
      </c>
      <c r="AN347">
        <v>26343</v>
      </c>
      <c r="AR347">
        <v>87.984602918844601</v>
      </c>
    </row>
    <row r="348" spans="1:44" x14ac:dyDescent="0.15">
      <c r="A348" t="s">
        <v>1090</v>
      </c>
      <c r="B348" t="s">
        <v>1085</v>
      </c>
      <c r="C348" t="s">
        <v>1082</v>
      </c>
      <c r="E348" t="s">
        <v>61</v>
      </c>
      <c r="F348" t="s">
        <v>62</v>
      </c>
      <c r="G348" t="s">
        <v>63</v>
      </c>
      <c r="H348" t="s">
        <v>74</v>
      </c>
      <c r="J348" t="s">
        <v>1091</v>
      </c>
      <c r="K348" t="s">
        <v>185</v>
      </c>
      <c r="L348" t="s">
        <v>186</v>
      </c>
      <c r="M348" t="s">
        <v>78</v>
      </c>
      <c r="N348" t="s">
        <v>68</v>
      </c>
      <c r="O348" t="s">
        <v>1092</v>
      </c>
      <c r="P348" t="s">
        <v>1093</v>
      </c>
      <c r="T348" t="s">
        <v>238</v>
      </c>
      <c r="U348" t="s">
        <v>238</v>
      </c>
      <c r="X348" t="s">
        <v>70</v>
      </c>
      <c r="AD348">
        <v>2011</v>
      </c>
      <c r="AE348">
        <v>10</v>
      </c>
      <c r="AF348">
        <v>11</v>
      </c>
      <c r="AG348">
        <v>2011</v>
      </c>
      <c r="AH348">
        <v>10</v>
      </c>
      <c r="AI348">
        <v>18</v>
      </c>
      <c r="AJ348">
        <v>3</v>
      </c>
      <c r="AK348">
        <v>200</v>
      </c>
      <c r="AL348">
        <v>54</v>
      </c>
      <c r="AN348">
        <v>254</v>
      </c>
      <c r="AR348">
        <v>87.984602918844601</v>
      </c>
    </row>
    <row r="349" spans="1:44" x14ac:dyDescent="0.15">
      <c r="A349" t="s">
        <v>1094</v>
      </c>
      <c r="B349" t="s">
        <v>1085</v>
      </c>
      <c r="C349" t="s">
        <v>1095</v>
      </c>
      <c r="E349" t="s">
        <v>61</v>
      </c>
      <c r="F349" t="s">
        <v>62</v>
      </c>
      <c r="G349" t="s">
        <v>63</v>
      </c>
      <c r="H349" t="s">
        <v>74</v>
      </c>
      <c r="J349" t="s">
        <v>83</v>
      </c>
      <c r="K349" t="s">
        <v>185</v>
      </c>
      <c r="L349" t="s">
        <v>186</v>
      </c>
      <c r="M349" t="s">
        <v>78</v>
      </c>
      <c r="N349" t="s">
        <v>68</v>
      </c>
      <c r="O349" t="s">
        <v>190</v>
      </c>
      <c r="T349" t="s">
        <v>238</v>
      </c>
      <c r="U349" t="s">
        <v>238</v>
      </c>
      <c r="X349" t="s">
        <v>70</v>
      </c>
      <c r="AD349">
        <v>2011</v>
      </c>
      <c r="AE349">
        <v>3</v>
      </c>
      <c r="AF349">
        <v>1</v>
      </c>
      <c r="AG349">
        <v>2011</v>
      </c>
      <c r="AH349">
        <v>4</v>
      </c>
      <c r="AI349">
        <v>18</v>
      </c>
      <c r="AJ349">
        <v>20</v>
      </c>
      <c r="AL349">
        <v>563</v>
      </c>
      <c r="AN349">
        <v>563</v>
      </c>
      <c r="AR349">
        <v>87.984602918844601</v>
      </c>
    </row>
    <row r="350" spans="1:44" x14ac:dyDescent="0.15">
      <c r="A350" t="s">
        <v>1096</v>
      </c>
      <c r="B350" t="s">
        <v>1085</v>
      </c>
      <c r="C350" t="s">
        <v>534</v>
      </c>
      <c r="E350" t="s">
        <v>61</v>
      </c>
      <c r="F350" t="s">
        <v>62</v>
      </c>
      <c r="G350" t="s">
        <v>63</v>
      </c>
      <c r="H350" t="s">
        <v>64</v>
      </c>
      <c r="J350" t="s">
        <v>359</v>
      </c>
      <c r="K350" t="s">
        <v>185</v>
      </c>
      <c r="L350" t="s">
        <v>186</v>
      </c>
      <c r="M350" t="s">
        <v>78</v>
      </c>
      <c r="N350" t="s">
        <v>68</v>
      </c>
      <c r="O350" t="s">
        <v>1097</v>
      </c>
      <c r="T350" t="s">
        <v>238</v>
      </c>
      <c r="U350" t="s">
        <v>238</v>
      </c>
      <c r="X350" t="s">
        <v>70</v>
      </c>
      <c r="AD350">
        <v>2011</v>
      </c>
      <c r="AE350">
        <v>1</v>
      </c>
      <c r="AF350">
        <v>1</v>
      </c>
      <c r="AG350">
        <v>2011</v>
      </c>
      <c r="AH350">
        <v>8</v>
      </c>
      <c r="AJ350">
        <v>33</v>
      </c>
      <c r="AL350">
        <v>6778</v>
      </c>
      <c r="AN350">
        <v>6778</v>
      </c>
      <c r="AR350">
        <v>87.984602918844601</v>
      </c>
    </row>
    <row r="351" spans="1:44" x14ac:dyDescent="0.15">
      <c r="A351" t="s">
        <v>1098</v>
      </c>
      <c r="B351" t="s">
        <v>1085</v>
      </c>
      <c r="C351" t="s">
        <v>1099</v>
      </c>
      <c r="E351" t="s">
        <v>61</v>
      </c>
      <c r="F351" t="s">
        <v>62</v>
      </c>
      <c r="G351" t="s">
        <v>63</v>
      </c>
      <c r="H351" t="s">
        <v>64</v>
      </c>
      <c r="J351" t="s">
        <v>359</v>
      </c>
      <c r="K351" t="s">
        <v>204</v>
      </c>
      <c r="L351" t="s">
        <v>205</v>
      </c>
      <c r="M351" t="s">
        <v>78</v>
      </c>
      <c r="N351" t="s">
        <v>68</v>
      </c>
      <c r="O351" t="s">
        <v>1100</v>
      </c>
      <c r="T351" t="s">
        <v>238</v>
      </c>
      <c r="U351" t="s">
        <v>238</v>
      </c>
      <c r="X351" t="s">
        <v>70</v>
      </c>
      <c r="AD351">
        <v>2011</v>
      </c>
      <c r="AE351">
        <v>9</v>
      </c>
      <c r="AG351">
        <v>2011</v>
      </c>
      <c r="AH351">
        <v>9</v>
      </c>
      <c r="AJ351">
        <v>27</v>
      </c>
      <c r="AL351">
        <v>37728</v>
      </c>
      <c r="AN351">
        <v>37728</v>
      </c>
      <c r="AR351">
        <v>87.984602918844601</v>
      </c>
    </row>
    <row r="352" spans="1:44" x14ac:dyDescent="0.15">
      <c r="A352" t="s">
        <v>1101</v>
      </c>
      <c r="B352" t="s">
        <v>1102</v>
      </c>
      <c r="C352" t="s">
        <v>1103</v>
      </c>
      <c r="E352" t="s">
        <v>61</v>
      </c>
      <c r="F352" t="s">
        <v>62</v>
      </c>
      <c r="G352" t="s">
        <v>63</v>
      </c>
      <c r="H352" t="s">
        <v>74</v>
      </c>
      <c r="J352" t="s">
        <v>83</v>
      </c>
      <c r="K352" t="s">
        <v>185</v>
      </c>
      <c r="L352" t="s">
        <v>186</v>
      </c>
      <c r="M352" t="s">
        <v>78</v>
      </c>
      <c r="N352" t="s">
        <v>68</v>
      </c>
      <c r="O352" t="s">
        <v>1104</v>
      </c>
      <c r="T352" t="s">
        <v>238</v>
      </c>
      <c r="U352" t="s">
        <v>238</v>
      </c>
      <c r="X352" t="s">
        <v>70</v>
      </c>
      <c r="AD352">
        <v>2012</v>
      </c>
      <c r="AE352">
        <v>1</v>
      </c>
      <c r="AG352">
        <v>2012</v>
      </c>
      <c r="AH352">
        <v>7</v>
      </c>
      <c r="AJ352">
        <v>30</v>
      </c>
      <c r="AL352">
        <v>3158</v>
      </c>
      <c r="AN352">
        <v>3158</v>
      </c>
      <c r="AR352">
        <v>89.805292932064802</v>
      </c>
    </row>
    <row r="353" spans="1:48" x14ac:dyDescent="0.15">
      <c r="A353" t="s">
        <v>1105</v>
      </c>
      <c r="B353" t="s">
        <v>1106</v>
      </c>
      <c r="C353" t="s">
        <v>1107</v>
      </c>
      <c r="E353" t="s">
        <v>61</v>
      </c>
      <c r="F353" t="s">
        <v>62</v>
      </c>
      <c r="G353" t="s">
        <v>63</v>
      </c>
      <c r="H353" t="s">
        <v>64</v>
      </c>
      <c r="J353" t="s">
        <v>359</v>
      </c>
      <c r="K353" t="s">
        <v>319</v>
      </c>
      <c r="L353" t="s">
        <v>320</v>
      </c>
      <c r="M353" t="s">
        <v>78</v>
      </c>
      <c r="N353" t="s">
        <v>68</v>
      </c>
      <c r="T353" t="s">
        <v>238</v>
      </c>
      <c r="U353" t="s">
        <v>238</v>
      </c>
      <c r="X353" t="s">
        <v>70</v>
      </c>
      <c r="AD353">
        <v>2013</v>
      </c>
      <c r="AE353">
        <v>1</v>
      </c>
      <c r="AG353">
        <v>2013</v>
      </c>
      <c r="AH353">
        <v>8</v>
      </c>
      <c r="AJ353">
        <v>77</v>
      </c>
      <c r="AL353">
        <v>36000</v>
      </c>
      <c r="AN353">
        <v>36000</v>
      </c>
      <c r="AR353">
        <v>91.120794032518504</v>
      </c>
    </row>
    <row r="354" spans="1:48" x14ac:dyDescent="0.15">
      <c r="A354" t="s">
        <v>1108</v>
      </c>
      <c r="B354" t="s">
        <v>1106</v>
      </c>
      <c r="C354" t="s">
        <v>513</v>
      </c>
      <c r="D354" t="s">
        <v>1109</v>
      </c>
      <c r="E354" t="s">
        <v>61</v>
      </c>
      <c r="F354" t="s">
        <v>62</v>
      </c>
      <c r="G354" t="s">
        <v>63</v>
      </c>
      <c r="H354" t="s">
        <v>64</v>
      </c>
      <c r="J354" t="s">
        <v>359</v>
      </c>
      <c r="K354" t="s">
        <v>1110</v>
      </c>
      <c r="L354" t="s">
        <v>1111</v>
      </c>
      <c r="M354" t="s">
        <v>595</v>
      </c>
      <c r="N354" t="s">
        <v>177</v>
      </c>
      <c r="O354" t="s">
        <v>1112</v>
      </c>
      <c r="S354" t="s">
        <v>69</v>
      </c>
      <c r="T354" t="s">
        <v>238</v>
      </c>
      <c r="U354" t="s">
        <v>238</v>
      </c>
      <c r="X354" t="s">
        <v>70</v>
      </c>
      <c r="AD354">
        <v>2013</v>
      </c>
      <c r="AE354">
        <v>1</v>
      </c>
      <c r="AG354">
        <v>2013</v>
      </c>
      <c r="AH354">
        <v>4</v>
      </c>
      <c r="AJ354">
        <v>8</v>
      </c>
      <c r="AL354">
        <v>6700</v>
      </c>
      <c r="AN354">
        <v>6700</v>
      </c>
      <c r="AR354">
        <v>91.120794032518504</v>
      </c>
    </row>
    <row r="355" spans="1:48" x14ac:dyDescent="0.15">
      <c r="A355" t="s">
        <v>1113</v>
      </c>
      <c r="B355" t="s">
        <v>1114</v>
      </c>
      <c r="C355" t="s">
        <v>978</v>
      </c>
      <c r="E355" t="s">
        <v>61</v>
      </c>
      <c r="F355" t="s">
        <v>62</v>
      </c>
      <c r="G355" t="s">
        <v>63</v>
      </c>
      <c r="H355" t="s">
        <v>74</v>
      </c>
      <c r="J355" t="s">
        <v>83</v>
      </c>
      <c r="K355" t="s">
        <v>268</v>
      </c>
      <c r="L355" t="s">
        <v>269</v>
      </c>
      <c r="M355" t="s">
        <v>86</v>
      </c>
      <c r="N355" t="s">
        <v>68</v>
      </c>
      <c r="O355" t="s">
        <v>1115</v>
      </c>
      <c r="T355" t="s">
        <v>238</v>
      </c>
      <c r="U355" t="s">
        <v>238</v>
      </c>
      <c r="X355" t="s">
        <v>70</v>
      </c>
      <c r="AD355">
        <v>2015</v>
      </c>
      <c r="AE355">
        <v>9</v>
      </c>
      <c r="AF355">
        <v>15</v>
      </c>
      <c r="AG355">
        <v>2015</v>
      </c>
      <c r="AH355">
        <v>10</v>
      </c>
      <c r="AI355">
        <v>31</v>
      </c>
      <c r="AK355">
        <v>2217</v>
      </c>
      <c r="AN355">
        <v>2217</v>
      </c>
      <c r="AR355">
        <v>92.708821986082597</v>
      </c>
    </row>
    <row r="356" spans="1:48" x14ac:dyDescent="0.15">
      <c r="A356" t="s">
        <v>1116</v>
      </c>
      <c r="B356" t="s">
        <v>1114</v>
      </c>
      <c r="C356" t="s">
        <v>852</v>
      </c>
      <c r="E356" t="s">
        <v>61</v>
      </c>
      <c r="F356" t="s">
        <v>62</v>
      </c>
      <c r="G356" t="s">
        <v>63</v>
      </c>
      <c r="H356" t="s">
        <v>64</v>
      </c>
      <c r="J356" t="s">
        <v>1117</v>
      </c>
      <c r="K356" t="s">
        <v>163</v>
      </c>
      <c r="L356" t="s">
        <v>164</v>
      </c>
      <c r="M356" t="s">
        <v>165</v>
      </c>
      <c r="N356" t="s">
        <v>68</v>
      </c>
      <c r="T356" t="s">
        <v>238</v>
      </c>
      <c r="U356" t="s">
        <v>238</v>
      </c>
      <c r="X356" t="s">
        <v>70</v>
      </c>
      <c r="AD356">
        <v>2015</v>
      </c>
      <c r="AE356">
        <v>5</v>
      </c>
      <c r="AG356">
        <v>2015</v>
      </c>
      <c r="AH356">
        <v>6</v>
      </c>
      <c r="AJ356">
        <v>36</v>
      </c>
      <c r="AK356">
        <v>185</v>
      </c>
      <c r="AN356">
        <v>185</v>
      </c>
      <c r="AR356">
        <v>92.708821986082597</v>
      </c>
    </row>
    <row r="357" spans="1:48" x14ac:dyDescent="0.15">
      <c r="A357" t="s">
        <v>1118</v>
      </c>
      <c r="B357" t="s">
        <v>1119</v>
      </c>
      <c r="C357" t="s">
        <v>181</v>
      </c>
      <c r="E357" t="s">
        <v>61</v>
      </c>
      <c r="F357" t="s">
        <v>62</v>
      </c>
      <c r="G357" t="s">
        <v>63</v>
      </c>
      <c r="H357" t="s">
        <v>64</v>
      </c>
      <c r="J357" t="s">
        <v>359</v>
      </c>
      <c r="K357" t="s">
        <v>964</v>
      </c>
      <c r="L357" t="s">
        <v>965</v>
      </c>
      <c r="M357" t="s">
        <v>78</v>
      </c>
      <c r="N357" t="s">
        <v>68</v>
      </c>
      <c r="O357" t="s">
        <v>1120</v>
      </c>
      <c r="T357" t="s">
        <v>238</v>
      </c>
      <c r="U357" t="s">
        <v>238</v>
      </c>
      <c r="X357" t="s">
        <v>70</v>
      </c>
      <c r="AD357">
        <v>2014</v>
      </c>
      <c r="AE357">
        <v>1</v>
      </c>
      <c r="AG357">
        <v>2014</v>
      </c>
      <c r="AH357">
        <v>2</v>
      </c>
      <c r="AJ357">
        <v>2</v>
      </c>
      <c r="AK357">
        <v>197</v>
      </c>
      <c r="AN357">
        <v>197</v>
      </c>
      <c r="AR357">
        <v>92.598980573793398</v>
      </c>
    </row>
    <row r="358" spans="1:48" x14ac:dyDescent="0.15">
      <c r="A358" t="s">
        <v>1121</v>
      </c>
      <c r="B358" t="s">
        <v>1114</v>
      </c>
      <c r="C358" t="s">
        <v>910</v>
      </c>
      <c r="E358" t="s">
        <v>61</v>
      </c>
      <c r="F358" t="s">
        <v>62</v>
      </c>
      <c r="G358" t="s">
        <v>63</v>
      </c>
      <c r="H358" t="s">
        <v>64</v>
      </c>
      <c r="K358" t="s">
        <v>807</v>
      </c>
      <c r="L358" t="s">
        <v>808</v>
      </c>
      <c r="M358" t="s">
        <v>86</v>
      </c>
      <c r="N358" t="s">
        <v>68</v>
      </c>
      <c r="O358" t="s">
        <v>1122</v>
      </c>
      <c r="T358" t="s">
        <v>238</v>
      </c>
      <c r="U358" t="s">
        <v>238</v>
      </c>
      <c r="X358" t="s">
        <v>70</v>
      </c>
      <c r="AD358">
        <v>2015</v>
      </c>
      <c r="AE358">
        <v>3</v>
      </c>
      <c r="AF358">
        <v>27</v>
      </c>
      <c r="AG358">
        <v>2015</v>
      </c>
      <c r="AH358">
        <v>6</v>
      </c>
      <c r="AI358">
        <v>4</v>
      </c>
      <c r="AJ358">
        <v>3</v>
      </c>
      <c r="AL358">
        <v>3026</v>
      </c>
      <c r="AN358">
        <v>3026</v>
      </c>
      <c r="AR358">
        <v>92.708821986082597</v>
      </c>
      <c r="AS358" t="s">
        <v>1123</v>
      </c>
      <c r="AT358" t="s">
        <v>1124</v>
      </c>
      <c r="AV358" t="s">
        <v>1125</v>
      </c>
    </row>
    <row r="359" spans="1:48" x14ac:dyDescent="0.15">
      <c r="A359" t="s">
        <v>1126</v>
      </c>
      <c r="B359" t="s">
        <v>1127</v>
      </c>
      <c r="C359" t="s">
        <v>776</v>
      </c>
      <c r="E359" t="s">
        <v>61</v>
      </c>
      <c r="F359" t="s">
        <v>62</v>
      </c>
      <c r="G359" t="s">
        <v>63</v>
      </c>
      <c r="H359" t="s">
        <v>64</v>
      </c>
      <c r="J359" t="s">
        <v>359</v>
      </c>
      <c r="K359" t="s">
        <v>842</v>
      </c>
      <c r="L359" t="s">
        <v>843</v>
      </c>
      <c r="M359" t="s">
        <v>844</v>
      </c>
      <c r="N359" t="s">
        <v>177</v>
      </c>
      <c r="X359" t="s">
        <v>70</v>
      </c>
      <c r="AD359">
        <v>2016</v>
      </c>
      <c r="AE359">
        <v>1</v>
      </c>
      <c r="AF359">
        <v>1</v>
      </c>
      <c r="AG359">
        <v>2016</v>
      </c>
      <c r="AH359">
        <v>1</v>
      </c>
      <c r="AI359">
        <v>30</v>
      </c>
      <c r="AK359">
        <v>2016</v>
      </c>
      <c r="AN359">
        <v>2016</v>
      </c>
      <c r="AR359">
        <v>93.878436484258998</v>
      </c>
    </row>
    <row r="360" spans="1:48" x14ac:dyDescent="0.15">
      <c r="A360" t="s">
        <v>1128</v>
      </c>
      <c r="B360" t="s">
        <v>1129</v>
      </c>
      <c r="C360" t="s">
        <v>1130</v>
      </c>
      <c r="E360" t="s">
        <v>61</v>
      </c>
      <c r="F360" t="s">
        <v>62</v>
      </c>
      <c r="G360" t="s">
        <v>63</v>
      </c>
      <c r="H360" t="s">
        <v>74</v>
      </c>
      <c r="J360" t="s">
        <v>1131</v>
      </c>
      <c r="K360" t="s">
        <v>90</v>
      </c>
      <c r="L360" t="s">
        <v>91</v>
      </c>
      <c r="M360" t="s">
        <v>67</v>
      </c>
      <c r="N360" t="s">
        <v>68</v>
      </c>
      <c r="O360" t="s">
        <v>1132</v>
      </c>
      <c r="X360" t="s">
        <v>70</v>
      </c>
      <c r="AD360">
        <v>2017</v>
      </c>
      <c r="AE360">
        <v>11</v>
      </c>
      <c r="AF360">
        <v>3</v>
      </c>
      <c r="AG360">
        <v>2017</v>
      </c>
      <c r="AH360">
        <v>12</v>
      </c>
      <c r="AI360">
        <v>12</v>
      </c>
      <c r="AJ360">
        <v>15</v>
      </c>
      <c r="AK360">
        <v>789</v>
      </c>
      <c r="AN360">
        <v>789</v>
      </c>
      <c r="AR360">
        <v>95.878165774498797</v>
      </c>
    </row>
    <row r="361" spans="1:48" x14ac:dyDescent="0.15">
      <c r="A361" t="s">
        <v>1133</v>
      </c>
      <c r="B361" t="s">
        <v>1127</v>
      </c>
      <c r="C361" t="s">
        <v>1134</v>
      </c>
      <c r="E361" t="s">
        <v>61</v>
      </c>
      <c r="F361" t="s">
        <v>62</v>
      </c>
      <c r="G361" t="s">
        <v>63</v>
      </c>
      <c r="H361" t="s">
        <v>64</v>
      </c>
      <c r="J361" t="s">
        <v>1135</v>
      </c>
      <c r="K361" t="s">
        <v>120</v>
      </c>
      <c r="L361" t="s">
        <v>121</v>
      </c>
      <c r="M361" t="s">
        <v>78</v>
      </c>
      <c r="N361" t="s">
        <v>68</v>
      </c>
      <c r="O361" t="s">
        <v>1136</v>
      </c>
      <c r="X361" t="s">
        <v>70</v>
      </c>
      <c r="AD361">
        <v>2016</v>
      </c>
      <c r="AE361">
        <v>8</v>
      </c>
      <c r="AF361">
        <v>22</v>
      </c>
      <c r="AG361">
        <v>2016</v>
      </c>
      <c r="AH361">
        <v>8</v>
      </c>
      <c r="AI361">
        <v>22</v>
      </c>
      <c r="AJ361">
        <v>34</v>
      </c>
      <c r="AR361">
        <v>93.878436484258998</v>
      </c>
    </row>
    <row r="362" spans="1:48" x14ac:dyDescent="0.15">
      <c r="A362" t="s">
        <v>1137</v>
      </c>
      <c r="B362" t="s">
        <v>1129</v>
      </c>
      <c r="C362" t="s">
        <v>786</v>
      </c>
      <c r="D362" t="s">
        <v>1138</v>
      </c>
      <c r="E362" t="s">
        <v>61</v>
      </c>
      <c r="F362" t="s">
        <v>62</v>
      </c>
      <c r="G362" t="s">
        <v>63</v>
      </c>
      <c r="H362" t="s">
        <v>64</v>
      </c>
      <c r="J362" t="s">
        <v>359</v>
      </c>
      <c r="K362" t="s">
        <v>143</v>
      </c>
      <c r="L362" t="s">
        <v>144</v>
      </c>
      <c r="M362" t="s">
        <v>67</v>
      </c>
      <c r="N362" t="s">
        <v>68</v>
      </c>
      <c r="O362" t="s">
        <v>1139</v>
      </c>
      <c r="X362" t="s">
        <v>70</v>
      </c>
      <c r="AD362">
        <v>2017</v>
      </c>
      <c r="AE362">
        <v>1</v>
      </c>
      <c r="AF362">
        <v>1</v>
      </c>
      <c r="AG362">
        <v>2017</v>
      </c>
      <c r="AH362">
        <v>10</v>
      </c>
      <c r="AI362">
        <v>9</v>
      </c>
      <c r="AJ362">
        <v>320</v>
      </c>
      <c r="AK362">
        <v>155715</v>
      </c>
      <c r="AN362">
        <v>155715</v>
      </c>
      <c r="AR362">
        <v>95.878165774498797</v>
      </c>
    </row>
    <row r="363" spans="1:48" x14ac:dyDescent="0.15">
      <c r="A363" t="s">
        <v>1140</v>
      </c>
      <c r="B363" t="s">
        <v>1129</v>
      </c>
      <c r="C363" t="s">
        <v>1141</v>
      </c>
      <c r="D363" t="s">
        <v>1142</v>
      </c>
      <c r="E363" t="s">
        <v>61</v>
      </c>
      <c r="F363" t="s">
        <v>62</v>
      </c>
      <c r="G363" t="s">
        <v>63</v>
      </c>
      <c r="H363" t="s">
        <v>64</v>
      </c>
      <c r="J363" t="s">
        <v>359</v>
      </c>
      <c r="K363" t="s">
        <v>155</v>
      </c>
      <c r="L363" t="s">
        <v>156</v>
      </c>
      <c r="M363" t="s">
        <v>67</v>
      </c>
      <c r="N363" t="s">
        <v>68</v>
      </c>
      <c r="O363" t="s">
        <v>1143</v>
      </c>
      <c r="X363" t="s">
        <v>70</v>
      </c>
      <c r="AD363">
        <v>2017</v>
      </c>
      <c r="AE363">
        <v>8</v>
      </c>
      <c r="AF363">
        <v>15</v>
      </c>
      <c r="AG363">
        <v>2017</v>
      </c>
      <c r="AH363">
        <v>9</v>
      </c>
      <c r="AI363">
        <v>14</v>
      </c>
      <c r="AJ363">
        <v>25</v>
      </c>
      <c r="AK363">
        <v>2492</v>
      </c>
      <c r="AN363">
        <v>2492</v>
      </c>
      <c r="AR363">
        <v>95.878165774498797</v>
      </c>
    </row>
    <row r="364" spans="1:48" x14ac:dyDescent="0.15">
      <c r="A364" t="s">
        <v>1144</v>
      </c>
      <c r="B364" t="s">
        <v>1129</v>
      </c>
      <c r="C364" t="s">
        <v>1145</v>
      </c>
      <c r="D364" t="s">
        <v>1146</v>
      </c>
      <c r="E364" t="s">
        <v>61</v>
      </c>
      <c r="F364" t="s">
        <v>62</v>
      </c>
      <c r="G364" t="s">
        <v>63</v>
      </c>
      <c r="H364" t="s">
        <v>64</v>
      </c>
      <c r="J364" t="s">
        <v>1147</v>
      </c>
      <c r="K364" t="s">
        <v>579</v>
      </c>
      <c r="L364" t="s">
        <v>580</v>
      </c>
      <c r="M364" t="s">
        <v>165</v>
      </c>
      <c r="N364" t="s">
        <v>68</v>
      </c>
      <c r="O364" t="s">
        <v>1148</v>
      </c>
      <c r="X364" t="s">
        <v>70</v>
      </c>
      <c r="AC364">
        <v>2</v>
      </c>
      <c r="AD364">
        <v>2017</v>
      </c>
      <c r="AE364">
        <v>12</v>
      </c>
      <c r="AF364">
        <v>1</v>
      </c>
      <c r="AG364">
        <v>2017</v>
      </c>
      <c r="AH364">
        <v>12</v>
      </c>
      <c r="AI364">
        <v>31</v>
      </c>
      <c r="AL364">
        <f>126574/AC364</f>
        <v>63287</v>
      </c>
      <c r="AN364">
        <f>126574/AC364</f>
        <v>63287</v>
      </c>
      <c r="AR364">
        <v>95.878165774498797</v>
      </c>
    </row>
    <row r="365" spans="1:48" x14ac:dyDescent="0.15">
      <c r="A365" t="s">
        <v>1144</v>
      </c>
      <c r="B365" t="s">
        <v>1129</v>
      </c>
      <c r="C365" t="s">
        <v>1145</v>
      </c>
      <c r="D365" t="s">
        <v>1146</v>
      </c>
      <c r="E365" t="s">
        <v>61</v>
      </c>
      <c r="F365" t="s">
        <v>62</v>
      </c>
      <c r="G365" t="s">
        <v>63</v>
      </c>
      <c r="H365" t="s">
        <v>64</v>
      </c>
      <c r="J365" t="s">
        <v>1147</v>
      </c>
      <c r="K365" t="s">
        <v>579</v>
      </c>
      <c r="L365" t="s">
        <v>580</v>
      </c>
      <c r="M365" t="s">
        <v>165</v>
      </c>
      <c r="N365" t="s">
        <v>68</v>
      </c>
      <c r="O365" t="s">
        <v>1148</v>
      </c>
      <c r="X365" t="s">
        <v>70</v>
      </c>
      <c r="AC365">
        <v>2</v>
      </c>
      <c r="AD365">
        <v>2018</v>
      </c>
      <c r="AE365">
        <v>1</v>
      </c>
      <c r="AF365">
        <v>1</v>
      </c>
      <c r="AG365">
        <v>2018</v>
      </c>
      <c r="AH365">
        <v>1</v>
      </c>
      <c r="AI365">
        <v>23</v>
      </c>
      <c r="AL365">
        <f>126574/AC365</f>
        <v>63287</v>
      </c>
      <c r="AN365">
        <f>126574/AC365</f>
        <v>63287</v>
      </c>
      <c r="AR365">
        <v>95.878165774498797</v>
      </c>
    </row>
    <row r="366" spans="1:48" x14ac:dyDescent="0.15">
      <c r="A366" t="s">
        <v>1150</v>
      </c>
      <c r="B366" t="s">
        <v>1149</v>
      </c>
      <c r="C366" t="s">
        <v>1151</v>
      </c>
      <c r="E366" t="s">
        <v>61</v>
      </c>
      <c r="F366" t="s">
        <v>62</v>
      </c>
      <c r="G366" t="s">
        <v>63</v>
      </c>
      <c r="H366" t="s">
        <v>64</v>
      </c>
      <c r="J366" t="s">
        <v>359</v>
      </c>
      <c r="K366" t="s">
        <v>185</v>
      </c>
      <c r="L366" t="s">
        <v>186</v>
      </c>
      <c r="M366" t="s">
        <v>78</v>
      </c>
      <c r="N366" t="s">
        <v>68</v>
      </c>
      <c r="X366" t="s">
        <v>70</v>
      </c>
      <c r="AC366">
        <v>2</v>
      </c>
      <c r="AD366">
        <v>2018</v>
      </c>
      <c r="AE366">
        <v>1</v>
      </c>
      <c r="AF366">
        <v>1</v>
      </c>
      <c r="AG366">
        <v>2018</v>
      </c>
      <c r="AH366">
        <v>12</v>
      </c>
      <c r="AI366">
        <v>31</v>
      </c>
      <c r="AJ366">
        <v>317</v>
      </c>
      <c r="AK366">
        <f>57564/AC366</f>
        <v>28782</v>
      </c>
      <c r="AN366">
        <f>57564/AC366</f>
        <v>28782</v>
      </c>
      <c r="AR366">
        <v>98.219990617867197</v>
      </c>
    </row>
    <row r="367" spans="1:48" x14ac:dyDescent="0.15">
      <c r="A367" t="s">
        <v>1150</v>
      </c>
      <c r="B367" t="s">
        <v>1149</v>
      </c>
      <c r="C367" t="s">
        <v>1151</v>
      </c>
      <c r="E367" t="s">
        <v>61</v>
      </c>
      <c r="F367" t="s">
        <v>62</v>
      </c>
      <c r="G367" t="s">
        <v>63</v>
      </c>
      <c r="H367" t="s">
        <v>64</v>
      </c>
      <c r="J367" t="s">
        <v>359</v>
      </c>
      <c r="K367" t="s">
        <v>185</v>
      </c>
      <c r="L367" t="s">
        <v>186</v>
      </c>
      <c r="M367" t="s">
        <v>78</v>
      </c>
      <c r="N367" t="s">
        <v>68</v>
      </c>
      <c r="X367" t="s">
        <v>70</v>
      </c>
      <c r="AC367">
        <v>2</v>
      </c>
      <c r="AD367">
        <v>2019</v>
      </c>
      <c r="AE367">
        <v>1</v>
      </c>
      <c r="AF367">
        <v>1</v>
      </c>
      <c r="AG367">
        <v>2019</v>
      </c>
      <c r="AH367">
        <v>6</v>
      </c>
      <c r="AI367">
        <v>29</v>
      </c>
      <c r="AJ367">
        <v>317</v>
      </c>
      <c r="AK367">
        <f>57564/AC367</f>
        <v>28782</v>
      </c>
      <c r="AN367">
        <f>57564/AC367</f>
        <v>28782</v>
      </c>
      <c r="AR367">
        <v>98.219990617867197</v>
      </c>
    </row>
    <row r="368" spans="1:48" x14ac:dyDescent="0.15">
      <c r="A368" t="s">
        <v>1152</v>
      </c>
      <c r="B368" t="s">
        <v>1153</v>
      </c>
      <c r="C368" t="s">
        <v>1154</v>
      </c>
      <c r="E368" t="s">
        <v>61</v>
      </c>
      <c r="F368" t="s">
        <v>62</v>
      </c>
      <c r="G368" t="s">
        <v>63</v>
      </c>
      <c r="H368" t="s">
        <v>64</v>
      </c>
      <c r="J368" t="s">
        <v>1155</v>
      </c>
      <c r="K368" t="s">
        <v>65</v>
      </c>
      <c r="L368" t="s">
        <v>66</v>
      </c>
      <c r="M368" t="s">
        <v>67</v>
      </c>
      <c r="N368" t="s">
        <v>68</v>
      </c>
      <c r="O368" t="s">
        <v>1156</v>
      </c>
      <c r="X368" t="s">
        <v>70</v>
      </c>
      <c r="AD368">
        <v>2019</v>
      </c>
      <c r="AE368">
        <v>1</v>
      </c>
      <c r="AF368">
        <v>1</v>
      </c>
      <c r="AG368">
        <v>2019</v>
      </c>
      <c r="AH368">
        <v>6</v>
      </c>
      <c r="AI368">
        <v>17</v>
      </c>
      <c r="AJ368">
        <v>121</v>
      </c>
      <c r="AK368">
        <v>418</v>
      </c>
      <c r="AN368">
        <v>418</v>
      </c>
      <c r="AR368">
        <v>100</v>
      </c>
    </row>
    <row r="369" spans="1:44" x14ac:dyDescent="0.15">
      <c r="A369" t="s">
        <v>1157</v>
      </c>
      <c r="B369" t="s">
        <v>1153</v>
      </c>
      <c r="C369" t="s">
        <v>1158</v>
      </c>
      <c r="E369" t="s">
        <v>61</v>
      </c>
      <c r="F369" t="s">
        <v>62</v>
      </c>
      <c r="G369" t="s">
        <v>63</v>
      </c>
      <c r="H369" t="s">
        <v>64</v>
      </c>
      <c r="J369" t="s">
        <v>359</v>
      </c>
      <c r="K369" t="s">
        <v>143</v>
      </c>
      <c r="L369" t="s">
        <v>144</v>
      </c>
      <c r="M369" t="s">
        <v>67</v>
      </c>
      <c r="N369" t="s">
        <v>68</v>
      </c>
      <c r="O369" t="s">
        <v>1159</v>
      </c>
      <c r="X369" t="s">
        <v>70</v>
      </c>
      <c r="AD369">
        <v>2019</v>
      </c>
      <c r="AE369">
        <v>1</v>
      </c>
      <c r="AG369">
        <v>2019</v>
      </c>
      <c r="AH369">
        <v>5</v>
      </c>
      <c r="AJ369">
        <v>28</v>
      </c>
      <c r="AK369">
        <v>18760</v>
      </c>
      <c r="AN369">
        <v>18760</v>
      </c>
      <c r="AR369">
        <v>100</v>
      </c>
    </row>
    <row r="370" spans="1:44" x14ac:dyDescent="0.15">
      <c r="A370" t="s">
        <v>1160</v>
      </c>
      <c r="B370" t="s">
        <v>1153</v>
      </c>
      <c r="C370" t="s">
        <v>195</v>
      </c>
      <c r="D370" t="s">
        <v>1161</v>
      </c>
      <c r="E370" t="s">
        <v>61</v>
      </c>
      <c r="F370" t="s">
        <v>62</v>
      </c>
      <c r="G370" t="s">
        <v>63</v>
      </c>
      <c r="H370" t="s">
        <v>64</v>
      </c>
      <c r="J370" t="s">
        <v>1135</v>
      </c>
      <c r="K370" t="s">
        <v>185</v>
      </c>
      <c r="L370" t="s">
        <v>186</v>
      </c>
      <c r="M370" t="s">
        <v>78</v>
      </c>
      <c r="N370" t="s">
        <v>68</v>
      </c>
      <c r="O370" t="s">
        <v>1162</v>
      </c>
      <c r="U370" t="s">
        <v>69</v>
      </c>
      <c r="X370" t="s">
        <v>70</v>
      </c>
      <c r="AD370">
        <v>2019</v>
      </c>
      <c r="AE370">
        <v>1</v>
      </c>
      <c r="AF370">
        <v>1</v>
      </c>
      <c r="AG370">
        <v>2019</v>
      </c>
      <c r="AH370">
        <v>4</v>
      </c>
      <c r="AI370">
        <v>27</v>
      </c>
      <c r="AJ370">
        <v>333</v>
      </c>
      <c r="AK370">
        <v>22967</v>
      </c>
      <c r="AN370">
        <v>22967</v>
      </c>
      <c r="AR370">
        <v>100</v>
      </c>
    </row>
    <row r="371" spans="1:44" x14ac:dyDescent="0.15">
      <c r="A371" t="s">
        <v>1163</v>
      </c>
      <c r="B371" t="s">
        <v>1153</v>
      </c>
      <c r="C371" t="s">
        <v>1164</v>
      </c>
      <c r="D371" t="s">
        <v>1165</v>
      </c>
      <c r="E371" t="s">
        <v>61</v>
      </c>
      <c r="F371" t="s">
        <v>62</v>
      </c>
      <c r="G371" t="s">
        <v>63</v>
      </c>
      <c r="H371" t="s">
        <v>64</v>
      </c>
      <c r="J371" t="s">
        <v>359</v>
      </c>
      <c r="K371" t="s">
        <v>185</v>
      </c>
      <c r="L371" t="s">
        <v>186</v>
      </c>
      <c r="M371" t="s">
        <v>78</v>
      </c>
      <c r="N371" t="s">
        <v>68</v>
      </c>
      <c r="O371" t="s">
        <v>1166</v>
      </c>
      <c r="X371" t="s">
        <v>70</v>
      </c>
      <c r="AD371">
        <v>2019</v>
      </c>
      <c r="AE371">
        <v>1</v>
      </c>
      <c r="AF371">
        <v>1</v>
      </c>
      <c r="AG371">
        <v>2019</v>
      </c>
      <c r="AH371">
        <v>6</v>
      </c>
      <c r="AI371">
        <v>29</v>
      </c>
      <c r="AJ371">
        <v>492</v>
      </c>
      <c r="AK371">
        <v>106630</v>
      </c>
      <c r="AN371">
        <v>106630</v>
      </c>
      <c r="AR371">
        <v>100</v>
      </c>
    </row>
    <row r="372" spans="1:44" x14ac:dyDescent="0.15">
      <c r="A372" t="s">
        <v>1167</v>
      </c>
      <c r="B372" t="s">
        <v>354</v>
      </c>
      <c r="C372" t="s">
        <v>1168</v>
      </c>
      <c r="E372" t="s">
        <v>61</v>
      </c>
      <c r="F372" t="s">
        <v>62</v>
      </c>
      <c r="G372" t="s">
        <v>63</v>
      </c>
      <c r="H372" t="s">
        <v>64</v>
      </c>
      <c r="J372" t="s">
        <v>359</v>
      </c>
      <c r="K372" t="s">
        <v>1169</v>
      </c>
      <c r="L372" t="s">
        <v>1170</v>
      </c>
      <c r="M372" t="s">
        <v>595</v>
      </c>
      <c r="N372" t="s">
        <v>177</v>
      </c>
      <c r="X372" t="s">
        <v>70</v>
      </c>
      <c r="AD372">
        <v>1989</v>
      </c>
      <c r="AG372">
        <v>1989</v>
      </c>
      <c r="AH372">
        <v>12</v>
      </c>
      <c r="AJ372">
        <v>12</v>
      </c>
      <c r="AK372">
        <v>3000</v>
      </c>
      <c r="AN372">
        <v>3000</v>
      </c>
      <c r="AR372">
        <v>48.489365371029997</v>
      </c>
    </row>
    <row r="373" spans="1:44" x14ac:dyDescent="0.15">
      <c r="A373" t="s">
        <v>1171</v>
      </c>
      <c r="B373" t="s">
        <v>1127</v>
      </c>
      <c r="C373" t="s">
        <v>1172</v>
      </c>
      <c r="E373" t="s">
        <v>61</v>
      </c>
      <c r="F373" t="s">
        <v>62</v>
      </c>
      <c r="G373" t="s">
        <v>63</v>
      </c>
      <c r="H373" t="s">
        <v>64</v>
      </c>
      <c r="J373" t="s">
        <v>359</v>
      </c>
      <c r="K373" t="s">
        <v>769</v>
      </c>
      <c r="L373" t="s">
        <v>770</v>
      </c>
      <c r="M373" t="s">
        <v>78</v>
      </c>
      <c r="N373" t="s">
        <v>68</v>
      </c>
      <c r="X373" t="s">
        <v>70</v>
      </c>
      <c r="AD373">
        <v>2016</v>
      </c>
      <c r="AE373">
        <v>1</v>
      </c>
      <c r="AF373">
        <v>1</v>
      </c>
      <c r="AG373">
        <v>2016</v>
      </c>
      <c r="AH373">
        <v>1</v>
      </c>
      <c r="AI373">
        <v>31</v>
      </c>
      <c r="AK373">
        <v>13051</v>
      </c>
      <c r="AN373">
        <v>13051</v>
      </c>
      <c r="AR373">
        <v>93.878436484258998</v>
      </c>
    </row>
    <row r="374" spans="1:44" x14ac:dyDescent="0.15">
      <c r="A374" t="s">
        <v>1173</v>
      </c>
      <c r="B374" t="s">
        <v>1127</v>
      </c>
      <c r="C374" t="s">
        <v>738</v>
      </c>
      <c r="E374" t="s">
        <v>61</v>
      </c>
      <c r="F374" t="s">
        <v>62</v>
      </c>
      <c r="G374" t="s">
        <v>63</v>
      </c>
      <c r="H374" t="s">
        <v>64</v>
      </c>
      <c r="J374" t="s">
        <v>359</v>
      </c>
      <c r="K374" t="s">
        <v>1110</v>
      </c>
      <c r="L374" t="s">
        <v>1111</v>
      </c>
      <c r="M374" t="s">
        <v>595</v>
      </c>
      <c r="N374" t="s">
        <v>177</v>
      </c>
      <c r="O374" t="s">
        <v>1174</v>
      </c>
      <c r="X374" t="s">
        <v>70</v>
      </c>
      <c r="AD374">
        <v>2016</v>
      </c>
      <c r="AE374">
        <v>10</v>
      </c>
      <c r="AF374">
        <v>8</v>
      </c>
      <c r="AG374">
        <v>2016</v>
      </c>
      <c r="AH374">
        <v>11</v>
      </c>
      <c r="AK374">
        <v>1212</v>
      </c>
      <c r="AN374">
        <v>1212</v>
      </c>
      <c r="AR374">
        <v>93.878436484258998</v>
      </c>
    </row>
    <row r="375" spans="1:44" x14ac:dyDescent="0.15">
      <c r="A375" t="s">
        <v>1175</v>
      </c>
      <c r="B375" t="s">
        <v>1127</v>
      </c>
      <c r="C375" t="s">
        <v>1176</v>
      </c>
      <c r="E375" t="s">
        <v>61</v>
      </c>
      <c r="F375" t="s">
        <v>62</v>
      </c>
      <c r="G375" t="s">
        <v>63</v>
      </c>
      <c r="H375" t="s">
        <v>64</v>
      </c>
      <c r="J375" t="s">
        <v>359</v>
      </c>
      <c r="K375" t="s">
        <v>219</v>
      </c>
      <c r="L375" t="s">
        <v>220</v>
      </c>
      <c r="M375" t="s">
        <v>78</v>
      </c>
      <c r="N375" t="s">
        <v>68</v>
      </c>
      <c r="X375" t="s">
        <v>70</v>
      </c>
      <c r="AD375">
        <v>2016</v>
      </c>
      <c r="AE375">
        <v>1</v>
      </c>
      <c r="AF375">
        <v>1</v>
      </c>
      <c r="AG375">
        <v>2016</v>
      </c>
      <c r="AH375">
        <v>9</v>
      </c>
      <c r="AI375">
        <v>30</v>
      </c>
      <c r="AJ375">
        <v>27</v>
      </c>
      <c r="AK375">
        <v>79204</v>
      </c>
      <c r="AN375">
        <v>79204</v>
      </c>
      <c r="AR375">
        <v>93.878436484258998</v>
      </c>
    </row>
    <row r="376" spans="1:44" x14ac:dyDescent="0.15">
      <c r="A376" t="s">
        <v>1177</v>
      </c>
      <c r="B376" t="s">
        <v>1127</v>
      </c>
      <c r="C376" t="s">
        <v>1178</v>
      </c>
      <c r="D376" t="s">
        <v>1179</v>
      </c>
      <c r="E376" t="s">
        <v>61</v>
      </c>
      <c r="F376" t="s">
        <v>62</v>
      </c>
      <c r="G376" t="s">
        <v>63</v>
      </c>
      <c r="H376" t="s">
        <v>64</v>
      </c>
      <c r="J376" t="s">
        <v>359</v>
      </c>
      <c r="K376" t="s">
        <v>1169</v>
      </c>
      <c r="L376" t="s">
        <v>1170</v>
      </c>
      <c r="M376" t="s">
        <v>595</v>
      </c>
      <c r="N376" t="s">
        <v>177</v>
      </c>
      <c r="O376" t="s">
        <v>1180</v>
      </c>
      <c r="X376" t="s">
        <v>70</v>
      </c>
      <c r="AC376">
        <v>2</v>
      </c>
      <c r="AD376">
        <v>2016</v>
      </c>
      <c r="AE376">
        <v>11</v>
      </c>
      <c r="AF376">
        <v>30</v>
      </c>
      <c r="AG376">
        <v>2016</v>
      </c>
      <c r="AH376">
        <v>12</v>
      </c>
      <c r="AI376">
        <v>31</v>
      </c>
      <c r="AK376">
        <f>351/AC376</f>
        <v>175.5</v>
      </c>
      <c r="AN376">
        <f>351/AC376</f>
        <v>175.5</v>
      </c>
      <c r="AR376">
        <v>93.878436484258998</v>
      </c>
    </row>
    <row r="377" spans="1:44" x14ac:dyDescent="0.15">
      <c r="A377" t="s">
        <v>1177</v>
      </c>
      <c r="B377" t="s">
        <v>1127</v>
      </c>
      <c r="C377" t="s">
        <v>1178</v>
      </c>
      <c r="D377" t="s">
        <v>1179</v>
      </c>
      <c r="E377" t="s">
        <v>61</v>
      </c>
      <c r="F377" t="s">
        <v>62</v>
      </c>
      <c r="G377" t="s">
        <v>63</v>
      </c>
      <c r="H377" t="s">
        <v>64</v>
      </c>
      <c r="J377" t="s">
        <v>359</v>
      </c>
      <c r="K377" t="s">
        <v>1169</v>
      </c>
      <c r="L377" t="s">
        <v>1170</v>
      </c>
      <c r="M377" t="s">
        <v>595</v>
      </c>
      <c r="N377" t="s">
        <v>177</v>
      </c>
      <c r="O377" t="s">
        <v>1180</v>
      </c>
      <c r="X377" t="s">
        <v>70</v>
      </c>
      <c r="AC377">
        <v>2</v>
      </c>
      <c r="AD377">
        <v>2017</v>
      </c>
      <c r="AE377">
        <v>1</v>
      </c>
      <c r="AF377">
        <v>1</v>
      </c>
      <c r="AG377">
        <v>2017</v>
      </c>
      <c r="AH377">
        <v>3</v>
      </c>
      <c r="AI377">
        <v>19</v>
      </c>
      <c r="AK377">
        <f>351/AC377</f>
        <v>175.5</v>
      </c>
      <c r="AN377">
        <f>351/AC377</f>
        <v>175.5</v>
      </c>
      <c r="AR377">
        <v>93.878436484258998</v>
      </c>
    </row>
    <row r="378" spans="1:44" x14ac:dyDescent="0.15">
      <c r="A378" t="s">
        <v>1181</v>
      </c>
      <c r="B378" t="s">
        <v>1129</v>
      </c>
      <c r="C378" t="s">
        <v>1182</v>
      </c>
      <c r="D378" t="s">
        <v>1183</v>
      </c>
      <c r="E378" t="s">
        <v>61</v>
      </c>
      <c r="F378" t="s">
        <v>62</v>
      </c>
      <c r="G378" t="s">
        <v>63</v>
      </c>
      <c r="H378" t="s">
        <v>64</v>
      </c>
      <c r="J378" t="s">
        <v>1135</v>
      </c>
      <c r="K378" t="s">
        <v>583</v>
      </c>
      <c r="L378" t="s">
        <v>584</v>
      </c>
      <c r="M378" t="s">
        <v>529</v>
      </c>
      <c r="N378" t="s">
        <v>68</v>
      </c>
      <c r="O378" t="s">
        <v>1184</v>
      </c>
      <c r="X378" t="s">
        <v>70</v>
      </c>
      <c r="AD378">
        <v>2017</v>
      </c>
      <c r="AE378">
        <v>4</v>
      </c>
      <c r="AG378">
        <v>2017</v>
      </c>
      <c r="AH378">
        <v>5</v>
      </c>
      <c r="AR378">
        <v>95.878165774498797</v>
      </c>
    </row>
    <row r="379" spans="1:44" x14ac:dyDescent="0.15">
      <c r="A379" t="s">
        <v>1185</v>
      </c>
      <c r="B379" t="s">
        <v>1129</v>
      </c>
      <c r="C379" t="s">
        <v>1186</v>
      </c>
      <c r="E379" t="s">
        <v>61</v>
      </c>
      <c r="F379" t="s">
        <v>62</v>
      </c>
      <c r="G379" t="s">
        <v>63</v>
      </c>
      <c r="H379" t="s">
        <v>74</v>
      </c>
      <c r="J379" t="s">
        <v>83</v>
      </c>
      <c r="K379" t="s">
        <v>807</v>
      </c>
      <c r="L379" t="s">
        <v>808</v>
      </c>
      <c r="M379" t="s">
        <v>86</v>
      </c>
      <c r="N379" t="s">
        <v>68</v>
      </c>
      <c r="O379" t="s">
        <v>1187</v>
      </c>
      <c r="X379" t="s">
        <v>70</v>
      </c>
      <c r="AD379">
        <v>2017</v>
      </c>
      <c r="AE379">
        <v>4</v>
      </c>
      <c r="AF379">
        <v>27</v>
      </c>
      <c r="AG379">
        <v>2017</v>
      </c>
      <c r="AH379">
        <v>6</v>
      </c>
      <c r="AI379">
        <v>3</v>
      </c>
      <c r="AR379">
        <v>95.878165774498797</v>
      </c>
    </row>
    <row r="380" spans="1:44" x14ac:dyDescent="0.15">
      <c r="A380" t="s">
        <v>1188</v>
      </c>
      <c r="B380" t="s">
        <v>1129</v>
      </c>
      <c r="C380" t="s">
        <v>640</v>
      </c>
      <c r="E380" t="s">
        <v>61</v>
      </c>
      <c r="F380" t="s">
        <v>62</v>
      </c>
      <c r="G380" t="s">
        <v>63</v>
      </c>
      <c r="H380" t="s">
        <v>74</v>
      </c>
      <c r="J380" t="s">
        <v>1131</v>
      </c>
      <c r="K380" t="s">
        <v>807</v>
      </c>
      <c r="L380" t="s">
        <v>808</v>
      </c>
      <c r="M380" t="s">
        <v>86</v>
      </c>
      <c r="N380" t="s">
        <v>68</v>
      </c>
      <c r="O380" t="s">
        <v>1187</v>
      </c>
      <c r="X380" t="s">
        <v>70</v>
      </c>
      <c r="AD380">
        <v>2017</v>
      </c>
      <c r="AE380">
        <v>10</v>
      </c>
      <c r="AF380">
        <v>29</v>
      </c>
      <c r="AG380">
        <v>2017</v>
      </c>
      <c r="AH380">
        <v>12</v>
      </c>
      <c r="AI380">
        <v>21</v>
      </c>
      <c r="AJ380">
        <v>35</v>
      </c>
      <c r="AK380">
        <v>298</v>
      </c>
      <c r="AN380">
        <v>298</v>
      </c>
      <c r="AR380">
        <v>95.878165774498797</v>
      </c>
    </row>
    <row r="381" spans="1:44" x14ac:dyDescent="0.15">
      <c r="A381" t="s">
        <v>1189</v>
      </c>
      <c r="B381" t="s">
        <v>1153</v>
      </c>
      <c r="C381" t="s">
        <v>260</v>
      </c>
      <c r="E381" t="s">
        <v>61</v>
      </c>
      <c r="F381" t="s">
        <v>62</v>
      </c>
      <c r="G381" t="s">
        <v>63</v>
      </c>
      <c r="H381" t="s">
        <v>74</v>
      </c>
      <c r="J381" t="s">
        <v>83</v>
      </c>
      <c r="K381" t="s">
        <v>807</v>
      </c>
      <c r="L381" t="s">
        <v>808</v>
      </c>
      <c r="M381" t="s">
        <v>86</v>
      </c>
      <c r="N381" t="s">
        <v>68</v>
      </c>
      <c r="O381" t="s">
        <v>1190</v>
      </c>
      <c r="X381" t="s">
        <v>70</v>
      </c>
      <c r="AD381">
        <v>2019</v>
      </c>
      <c r="AE381">
        <v>1</v>
      </c>
      <c r="AF381">
        <v>1</v>
      </c>
      <c r="AG381">
        <v>2019</v>
      </c>
      <c r="AH381">
        <v>7</v>
      </c>
      <c r="AI381">
        <v>5</v>
      </c>
      <c r="AJ381">
        <v>713</v>
      </c>
      <c r="AK381">
        <v>461542</v>
      </c>
      <c r="AN381">
        <v>461542</v>
      </c>
      <c r="AR381">
        <v>100</v>
      </c>
    </row>
    <row r="382" spans="1:44" x14ac:dyDescent="0.15">
      <c r="A382" t="s">
        <v>1191</v>
      </c>
      <c r="B382" t="s">
        <v>1153</v>
      </c>
      <c r="C382" t="s">
        <v>900</v>
      </c>
      <c r="D382" t="s">
        <v>1192</v>
      </c>
      <c r="E382" t="s">
        <v>61</v>
      </c>
      <c r="F382" t="s">
        <v>62</v>
      </c>
      <c r="G382" t="s">
        <v>63</v>
      </c>
      <c r="H382" t="s">
        <v>64</v>
      </c>
      <c r="J382" t="s">
        <v>1135</v>
      </c>
      <c r="K382" t="s">
        <v>1193</v>
      </c>
      <c r="L382" t="s">
        <v>1194</v>
      </c>
      <c r="M382" t="s">
        <v>595</v>
      </c>
      <c r="N382" t="s">
        <v>177</v>
      </c>
      <c r="O382" t="s">
        <v>1195</v>
      </c>
      <c r="X382" t="s">
        <v>70</v>
      </c>
      <c r="AD382">
        <v>2019</v>
      </c>
      <c r="AE382">
        <v>11</v>
      </c>
      <c r="AG382">
        <v>2019</v>
      </c>
      <c r="AH382">
        <v>11</v>
      </c>
      <c r="AK382">
        <v>14</v>
      </c>
      <c r="AN382">
        <v>14</v>
      </c>
      <c r="AR382">
        <v>100</v>
      </c>
    </row>
    <row r="383" spans="1:44" x14ac:dyDescent="0.15">
      <c r="A383" t="s">
        <v>1196</v>
      </c>
      <c r="B383" t="s">
        <v>1153</v>
      </c>
      <c r="C383" t="s">
        <v>1197</v>
      </c>
      <c r="E383" t="s">
        <v>61</v>
      </c>
      <c r="F383" t="s">
        <v>62</v>
      </c>
      <c r="G383" t="s">
        <v>63</v>
      </c>
      <c r="H383" t="s">
        <v>64</v>
      </c>
      <c r="J383" t="s">
        <v>359</v>
      </c>
      <c r="K383" t="s">
        <v>65</v>
      </c>
      <c r="L383" t="s">
        <v>66</v>
      </c>
      <c r="M383" t="s">
        <v>67</v>
      </c>
      <c r="N383" t="s">
        <v>68</v>
      </c>
      <c r="O383" t="s">
        <v>1198</v>
      </c>
      <c r="X383" t="s">
        <v>70</v>
      </c>
      <c r="AD383">
        <v>2019</v>
      </c>
      <c r="AE383">
        <v>10</v>
      </c>
      <c r="AG383">
        <v>2019</v>
      </c>
      <c r="AH383">
        <v>10</v>
      </c>
      <c r="AK383">
        <v>900</v>
      </c>
      <c r="AN383">
        <v>900</v>
      </c>
      <c r="AR383">
        <v>100</v>
      </c>
    </row>
    <row r="384" spans="1:44" x14ac:dyDescent="0.15">
      <c r="A384" t="s">
        <v>1199</v>
      </c>
      <c r="B384" t="s">
        <v>1153</v>
      </c>
      <c r="C384" t="s">
        <v>1200</v>
      </c>
      <c r="D384" t="s">
        <v>1201</v>
      </c>
      <c r="E384" t="s">
        <v>61</v>
      </c>
      <c r="F384" t="s">
        <v>62</v>
      </c>
      <c r="G384" t="s">
        <v>63</v>
      </c>
      <c r="H384" t="s">
        <v>64</v>
      </c>
      <c r="J384" t="s">
        <v>359</v>
      </c>
      <c r="K384" t="s">
        <v>155</v>
      </c>
      <c r="L384" t="s">
        <v>156</v>
      </c>
      <c r="M384" t="s">
        <v>67</v>
      </c>
      <c r="N384" t="s">
        <v>68</v>
      </c>
      <c r="O384" t="s">
        <v>1202</v>
      </c>
      <c r="X384" t="s">
        <v>70</v>
      </c>
      <c r="AC384">
        <v>2</v>
      </c>
      <c r="AD384">
        <v>2019</v>
      </c>
      <c r="AE384">
        <v>1</v>
      </c>
      <c r="AF384">
        <v>1</v>
      </c>
      <c r="AG384">
        <v>2019</v>
      </c>
      <c r="AH384">
        <v>12</v>
      </c>
      <c r="AI384">
        <v>31</v>
      </c>
      <c r="AJ384">
        <v>95</v>
      </c>
      <c r="AK384">
        <f>53834/AC384</f>
        <v>26917</v>
      </c>
      <c r="AN384">
        <f>53834/AC384</f>
        <v>26917</v>
      </c>
      <c r="AR384">
        <v>100</v>
      </c>
    </row>
    <row r="385" spans="1:48" x14ac:dyDescent="0.15">
      <c r="A385" t="s">
        <v>1199</v>
      </c>
      <c r="B385" t="s">
        <v>1153</v>
      </c>
      <c r="C385" t="s">
        <v>1200</v>
      </c>
      <c r="D385" t="s">
        <v>1201</v>
      </c>
      <c r="E385" t="s">
        <v>61</v>
      </c>
      <c r="F385" t="s">
        <v>62</v>
      </c>
      <c r="G385" t="s">
        <v>63</v>
      </c>
      <c r="H385" t="s">
        <v>64</v>
      </c>
      <c r="J385" t="s">
        <v>359</v>
      </c>
      <c r="K385" t="s">
        <v>155</v>
      </c>
      <c r="L385" t="s">
        <v>156</v>
      </c>
      <c r="M385" t="s">
        <v>67</v>
      </c>
      <c r="N385" t="s">
        <v>68</v>
      </c>
      <c r="O385" t="s">
        <v>1202</v>
      </c>
      <c r="X385" t="s">
        <v>70</v>
      </c>
      <c r="AC385">
        <v>2</v>
      </c>
      <c r="AD385">
        <v>2020</v>
      </c>
      <c r="AE385">
        <v>1</v>
      </c>
      <c r="AF385">
        <v>1</v>
      </c>
      <c r="AG385">
        <v>2020</v>
      </c>
      <c r="AH385">
        <v>12</v>
      </c>
      <c r="AI385">
        <v>21</v>
      </c>
      <c r="AJ385">
        <v>95</v>
      </c>
      <c r="AK385">
        <f>53834/AC385</f>
        <v>26917</v>
      </c>
      <c r="AN385">
        <f>53834/AC385</f>
        <v>26917</v>
      </c>
      <c r="AR385">
        <v>100</v>
      </c>
    </row>
    <row r="386" spans="1:48" x14ac:dyDescent="0.15">
      <c r="A386" t="s">
        <v>1205</v>
      </c>
      <c r="B386" t="s">
        <v>1153</v>
      </c>
      <c r="C386" t="s">
        <v>900</v>
      </c>
      <c r="D386" t="s">
        <v>1192</v>
      </c>
      <c r="E386" t="s">
        <v>61</v>
      </c>
      <c r="F386" t="s">
        <v>62</v>
      </c>
      <c r="G386" t="s">
        <v>63</v>
      </c>
      <c r="H386" t="s">
        <v>64</v>
      </c>
      <c r="J386" t="s">
        <v>1135</v>
      </c>
      <c r="K386" t="s">
        <v>1203</v>
      </c>
      <c r="L386" t="s">
        <v>1204</v>
      </c>
      <c r="M386" t="s">
        <v>362</v>
      </c>
      <c r="N386" t="s">
        <v>177</v>
      </c>
      <c r="X386" t="s">
        <v>70</v>
      </c>
      <c r="AD386">
        <v>2019</v>
      </c>
      <c r="AE386">
        <v>10</v>
      </c>
      <c r="AF386">
        <v>22</v>
      </c>
      <c r="AG386">
        <v>2019</v>
      </c>
      <c r="AH386">
        <v>11</v>
      </c>
      <c r="AI386">
        <v>19</v>
      </c>
      <c r="AK386">
        <v>394</v>
      </c>
      <c r="AN386">
        <v>394</v>
      </c>
      <c r="AR386">
        <v>100</v>
      </c>
    </row>
    <row r="387" spans="1:48" x14ac:dyDescent="0.15">
      <c r="A387" t="s">
        <v>1206</v>
      </c>
      <c r="B387" t="s">
        <v>1153</v>
      </c>
      <c r="C387" t="s">
        <v>900</v>
      </c>
      <c r="D387" t="s">
        <v>1192</v>
      </c>
      <c r="E387" t="s">
        <v>61</v>
      </c>
      <c r="F387" t="s">
        <v>62</v>
      </c>
      <c r="G387" t="s">
        <v>63</v>
      </c>
      <c r="H387" t="s">
        <v>64</v>
      </c>
      <c r="J387" t="s">
        <v>1135</v>
      </c>
      <c r="K387" t="s">
        <v>1207</v>
      </c>
      <c r="L387" t="s">
        <v>1208</v>
      </c>
      <c r="M387" t="s">
        <v>362</v>
      </c>
      <c r="N387" t="s">
        <v>177</v>
      </c>
      <c r="O387" t="s">
        <v>1209</v>
      </c>
      <c r="U387" t="s">
        <v>69</v>
      </c>
      <c r="W387">
        <v>54046</v>
      </c>
      <c r="X387" t="s">
        <v>70</v>
      </c>
      <c r="AD387">
        <v>2019</v>
      </c>
      <c r="AE387">
        <v>10</v>
      </c>
      <c r="AG387">
        <v>2019</v>
      </c>
      <c r="AH387">
        <v>12</v>
      </c>
      <c r="AI387">
        <v>28</v>
      </c>
      <c r="AJ387">
        <v>39</v>
      </c>
      <c r="AL387">
        <v>2936</v>
      </c>
      <c r="AN387">
        <v>2936</v>
      </c>
      <c r="AR387">
        <v>100</v>
      </c>
      <c r="AS387" t="s">
        <v>1123</v>
      </c>
      <c r="AT387" t="s">
        <v>1210</v>
      </c>
      <c r="AV387" t="s">
        <v>1211</v>
      </c>
    </row>
    <row r="388" spans="1:48" x14ac:dyDescent="0.15">
      <c r="A388" t="s">
        <v>1212</v>
      </c>
      <c r="B388" t="s">
        <v>1153</v>
      </c>
      <c r="C388" t="s">
        <v>1213</v>
      </c>
      <c r="D388" t="s">
        <v>1214</v>
      </c>
      <c r="E388" t="s">
        <v>61</v>
      </c>
      <c r="F388" t="s">
        <v>62</v>
      </c>
      <c r="G388" t="s">
        <v>63</v>
      </c>
      <c r="H388" t="s">
        <v>64</v>
      </c>
      <c r="J388" t="s">
        <v>359</v>
      </c>
      <c r="K388" t="s">
        <v>807</v>
      </c>
      <c r="L388" t="s">
        <v>808</v>
      </c>
      <c r="M388" t="s">
        <v>86</v>
      </c>
      <c r="N388" t="s">
        <v>68</v>
      </c>
      <c r="O388" t="s">
        <v>1215</v>
      </c>
      <c r="X388" t="s">
        <v>70</v>
      </c>
      <c r="AD388">
        <v>2019</v>
      </c>
      <c r="AE388">
        <v>1</v>
      </c>
      <c r="AG388">
        <v>2019</v>
      </c>
      <c r="AH388">
        <v>12</v>
      </c>
      <c r="AJ388">
        <v>219</v>
      </c>
      <c r="AK388">
        <v>59486</v>
      </c>
      <c r="AN388">
        <v>59486</v>
      </c>
      <c r="AR388">
        <v>100</v>
      </c>
    </row>
  </sheetData>
  <mergeCells count="6">
    <mergeCell ref="B6:E6"/>
    <mergeCell ref="B1:E1"/>
    <mergeCell ref="B2:E2"/>
    <mergeCell ref="B3:E3"/>
    <mergeCell ref="B4:E4"/>
    <mergeCell ref="B5:E5"/>
  </mergeCell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emdat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lengyelandrasakos@gmail.com</cp:lastModifiedBy>
  <dcterms:modified xsi:type="dcterms:W3CDTF">2021-07-08T13:28:55Z</dcterms:modified>
</cp:coreProperties>
</file>